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CREA\Financials\FY22\06_2022 CREA Financials\"/>
    </mc:Choice>
  </mc:AlternateContent>
  <xr:revisionPtr revIDLastSave="0" documentId="13_ncr:1_{2FD4A433-B2AF-454C-8FE5-A5333431DBEF}" xr6:coauthVersionLast="36" xr6:coauthVersionMax="36" xr10:uidLastSave="{00000000-0000-0000-0000-000000000000}"/>
  <bookViews>
    <workbookView xWindow="0" yWindow="0" windowWidth="17256" windowHeight="5064" activeTab="3" xr2:uid="{D3D31827-BCAE-4A3D-ABDE-6AFF5A32D65E}"/>
  </bookViews>
  <sheets>
    <sheet name="Balance Sheet" sheetId="1" r:id="rId1"/>
    <sheet name="P&amp;L Month, YTD" sheetId="2" r:id="rId2"/>
    <sheet name="Bdgt vs Actual" sheetId="3" r:id="rId3"/>
    <sheet name="Check Detail" sheetId="4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QB_COLUMN_29" localSheetId="0" hidden="1">'Balance Sheet'!$G$1</definedName>
    <definedName name="QB_DATA_0" localSheetId="0" hidden="1">'Balance Sheet'!$6:$6,'Balance Sheet'!$7:$7,'Balance Sheet'!$15:$15,'Balance Sheet'!$16:$16,'Balance Sheet'!$18:$18,'Balance Sheet'!$19:$19</definedName>
    <definedName name="QB_FORMULA_0" localSheetId="0" hidden="1">'Balance Sheet'!$G$8,'Balance Sheet'!$G$9,'Balance Sheet'!$G$10,'Balance Sheet'!$G$11,'Balance Sheet'!$G$17,'Balance Sheet'!$G$20,'Balance Sheet'!$G$21</definedName>
    <definedName name="QB_ROW_1" localSheetId="0" hidden="1">'Balance Sheet'!$A$2</definedName>
    <definedName name="QB_ROW_1011" localSheetId="0" hidden="1">'Balance Sheet'!$B$3</definedName>
    <definedName name="QB_ROW_1311" localSheetId="0" hidden="1">'Balance Sheet'!$B$10</definedName>
    <definedName name="QB_ROW_14011" localSheetId="0" hidden="1">'Balance Sheet'!$B$13</definedName>
    <definedName name="QB_ROW_14311" localSheetId="0" hidden="1">'Balance Sheet'!$B$20</definedName>
    <definedName name="QB_ROW_17221" localSheetId="0" hidden="1">'Balance Sheet'!$C$19</definedName>
    <definedName name="QB_ROW_2021" localSheetId="0" hidden="1">'Balance Sheet'!$C$4</definedName>
    <definedName name="QB_ROW_2321" localSheetId="0" hidden="1">'Balance Sheet'!$C$9</definedName>
    <definedName name="QB_ROW_301" localSheetId="0" hidden="1">'Balance Sheet'!$A$11</definedName>
    <definedName name="QB_ROW_3020" localSheetId="0" hidden="1">'Balance Sheet'!$C$14</definedName>
    <definedName name="QB_ROW_3230" localSheetId="0" hidden="1">'Balance Sheet'!$D$16</definedName>
    <definedName name="QB_ROW_3320" localSheetId="0" hidden="1">'Balance Sheet'!$C$17</definedName>
    <definedName name="QB_ROW_47220" localSheetId="0" hidden="1">'Balance Sheet'!$C$18</definedName>
    <definedName name="QB_ROW_52030" localSheetId="0" hidden="1">'Balance Sheet'!$D$5</definedName>
    <definedName name="QB_ROW_52330" localSheetId="0" hidden="1">'Balance Sheet'!$D$8</definedName>
    <definedName name="QB_ROW_53240" localSheetId="0" hidden="1">'Balance Sheet'!$E$6</definedName>
    <definedName name="QB_ROW_54240" localSheetId="0" hidden="1">'Balance Sheet'!$E$7</definedName>
    <definedName name="QB_ROW_7001" localSheetId="0" hidden="1">'Balance Sheet'!$A$12</definedName>
    <definedName name="QB_ROW_7301" localSheetId="0" hidden="1">'Balance Sheet'!$A$21</definedName>
    <definedName name="QB_ROW_88230" localSheetId="0" hidden="1">'Balance Sheet'!$D$15</definedName>
    <definedName name="QBCANSUPPORTUPDATE" localSheetId="0">TRUE</definedName>
    <definedName name="QBCOMPANYFILENAME" localSheetId="0">"M:\Shared DBs\QuickBooks\Community Renewable Energy Association2-RESTORED 2020-06-22.QBW"</definedName>
    <definedName name="QBENDDATE" localSheetId="0">20220630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"3bdbf46685fb448991025854c3367bed"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20220630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4" l="1"/>
  <c r="N36" i="4"/>
  <c r="P31" i="4"/>
  <c r="N31" i="4"/>
  <c r="P26" i="4"/>
  <c r="N26" i="4"/>
  <c r="P21" i="4"/>
  <c r="N21" i="4"/>
  <c r="P12" i="4"/>
  <c r="N12" i="4"/>
  <c r="P7" i="4"/>
  <c r="N7" i="4"/>
  <c r="I4" i="3" l="1"/>
  <c r="K4" i="3"/>
  <c r="I6" i="3"/>
  <c r="K6" i="3"/>
  <c r="I7" i="3"/>
  <c r="K7" i="3"/>
  <c r="I8" i="3"/>
  <c r="K8" i="3"/>
  <c r="E9" i="3"/>
  <c r="G9" i="3"/>
  <c r="I9" i="3"/>
  <c r="K9" i="3"/>
  <c r="I11" i="3"/>
  <c r="K11" i="3"/>
  <c r="I12" i="3"/>
  <c r="K12" i="3"/>
  <c r="I13" i="3"/>
  <c r="K13" i="3"/>
  <c r="E14" i="3"/>
  <c r="I14" i="3" s="1"/>
  <c r="G14" i="3"/>
  <c r="K14" i="3" s="1"/>
  <c r="I15" i="3"/>
  <c r="K15" i="3"/>
  <c r="I16" i="3"/>
  <c r="K16" i="3"/>
  <c r="E17" i="3"/>
  <c r="I17" i="3" s="1"/>
  <c r="G17" i="3"/>
  <c r="K17" i="3" s="1"/>
  <c r="I19" i="3"/>
  <c r="K19" i="3"/>
  <c r="I20" i="3"/>
  <c r="K20" i="3"/>
  <c r="I21" i="3"/>
  <c r="K21" i="3"/>
  <c r="I22" i="3"/>
  <c r="K22" i="3"/>
  <c r="I24" i="3"/>
  <c r="K24" i="3"/>
  <c r="I25" i="3"/>
  <c r="K25" i="3"/>
  <c r="I26" i="3"/>
  <c r="K26" i="3"/>
  <c r="I27" i="3"/>
  <c r="K27" i="3"/>
  <c r="E28" i="3"/>
  <c r="I28" i="3" s="1"/>
  <c r="G28" i="3"/>
  <c r="K28" i="3" s="1"/>
  <c r="I30" i="3"/>
  <c r="K30" i="3"/>
  <c r="I31" i="3"/>
  <c r="K31" i="3"/>
  <c r="I32" i="3"/>
  <c r="K32" i="3"/>
  <c r="I33" i="3"/>
  <c r="K33" i="3"/>
  <c r="I34" i="3"/>
  <c r="K34" i="3"/>
  <c r="I35" i="3"/>
  <c r="K35" i="3"/>
  <c r="E36" i="3"/>
  <c r="I36" i="3" s="1"/>
  <c r="G36" i="3"/>
  <c r="K36" i="3" s="1"/>
  <c r="I37" i="3"/>
  <c r="K37" i="3"/>
  <c r="I38" i="3"/>
  <c r="K38" i="3"/>
  <c r="I39" i="3"/>
  <c r="K39" i="3"/>
  <c r="I40" i="3"/>
  <c r="K40" i="3"/>
  <c r="I41" i="3"/>
  <c r="K41" i="3"/>
  <c r="I42" i="3"/>
  <c r="K42" i="3"/>
  <c r="E43" i="3"/>
  <c r="I43" i="3" s="1"/>
  <c r="G43" i="3"/>
  <c r="G44" i="3" s="1"/>
  <c r="K43" i="3" l="1"/>
  <c r="E44" i="3"/>
  <c r="I44" i="3" s="1"/>
  <c r="G17" i="1"/>
  <c r="G20" i="1" s="1"/>
  <c r="G21" i="1" s="1"/>
  <c r="G8" i="1"/>
  <c r="G9" i="1" s="1"/>
  <c r="G10" i="1" s="1"/>
  <c r="G11" i="1" s="1"/>
  <c r="K44" i="3" l="1"/>
</calcChain>
</file>

<file path=xl/sharedStrings.xml><?xml version="1.0" encoding="utf-8"?>
<sst xmlns="http://schemas.openxmlformats.org/spreadsheetml/2006/main" count="190" uniqueCount="101">
  <si>
    <t>Jun 30, 22</t>
  </si>
  <si>
    <t>ASSETS</t>
  </si>
  <si>
    <t>Current Assets</t>
  </si>
  <si>
    <t>Checking/Savings</t>
  </si>
  <si>
    <t>Bank Demand Deposits</t>
  </si>
  <si>
    <t>Main Checking</t>
  </si>
  <si>
    <t>Money Market</t>
  </si>
  <si>
    <t>Total Bank Demand Deposits</t>
  </si>
  <si>
    <t>Total Checking/Savings</t>
  </si>
  <si>
    <t>Total Current Assets</t>
  </si>
  <si>
    <t>TOTAL ASSETS</t>
  </si>
  <si>
    <t>LIABILITIES &amp; EQUITY</t>
  </si>
  <si>
    <t>Equity</t>
  </si>
  <si>
    <t>Fund Balance</t>
  </si>
  <si>
    <t>Fund Balance - Contra Account</t>
  </si>
  <si>
    <t>Fund Balance - Other</t>
  </si>
  <si>
    <t>Total Fund Balance</t>
  </si>
  <si>
    <t>Unrestricted Net Assets</t>
  </si>
  <si>
    <t>Net Income</t>
  </si>
  <si>
    <t>Total Equity</t>
  </si>
  <si>
    <t>TOTAL LIABILITIES &amp; EQUITY</t>
  </si>
  <si>
    <t>Jun 22</t>
  </si>
  <si>
    <t>Jul '21 - Jun 22</t>
  </si>
  <si>
    <t>Income</t>
  </si>
  <si>
    <t>Beginning Balance</t>
  </si>
  <si>
    <t>Membership</t>
  </si>
  <si>
    <t>Government Member</t>
  </si>
  <si>
    <t>Industry/Non Profit Member</t>
  </si>
  <si>
    <t>Individual Membership</t>
  </si>
  <si>
    <t>Total Membership</t>
  </si>
  <si>
    <t>SIP Contracts</t>
  </si>
  <si>
    <t>Morrow County</t>
  </si>
  <si>
    <t>Gilliam County</t>
  </si>
  <si>
    <t>Sherman Co</t>
  </si>
  <si>
    <t>Total SIP Contracts</t>
  </si>
  <si>
    <t>Reimbursement Payments</t>
  </si>
  <si>
    <t>Interest Earned</t>
  </si>
  <si>
    <t>Total Income</t>
  </si>
  <si>
    <t>Expense</t>
  </si>
  <si>
    <t>Advertising/Marketing</t>
  </si>
  <si>
    <t>Bank Service Fees</t>
  </si>
  <si>
    <t>Insurance</t>
  </si>
  <si>
    <t>Dues &amp; Fees</t>
  </si>
  <si>
    <t>Legal/ Attorney</t>
  </si>
  <si>
    <t>Legal/Attorney</t>
  </si>
  <si>
    <t>PUC Intervention</t>
  </si>
  <si>
    <t>Other Legal</t>
  </si>
  <si>
    <t>Total Legal/ Attorney</t>
  </si>
  <si>
    <t>Professional Services</t>
  </si>
  <si>
    <t>Managing Director Services</t>
  </si>
  <si>
    <t>Managing Director Reim Expenses</t>
  </si>
  <si>
    <t>Admin  Assist Services</t>
  </si>
  <si>
    <t>Admin Assist Reimb Expenses</t>
  </si>
  <si>
    <t>Financial Services</t>
  </si>
  <si>
    <t>Other Professional Services</t>
  </si>
  <si>
    <t>Total Professional Services</t>
  </si>
  <si>
    <t>Postage</t>
  </si>
  <si>
    <t>Subscriptions</t>
  </si>
  <si>
    <t>Supplies - Consumable</t>
  </si>
  <si>
    <t>Travel and Conference</t>
  </si>
  <si>
    <t>Other Types of Expenses</t>
  </si>
  <si>
    <t>Total Expense</t>
  </si>
  <si>
    <t>Printing &amp; Reproduction</t>
  </si>
  <si>
    <t>Legislative</t>
  </si>
  <si>
    <t>% of Budget</t>
  </si>
  <si>
    <t>$ Over Budget</t>
  </si>
  <si>
    <t>Budget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</si>
  <si>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</si>
  <si>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</si>
  <si>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</si>
  <si>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</si>
  <si>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</si>
  <si>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</si>
  <si>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</si>
  <si>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</si>
  <si>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</si>
  <si>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Bill Pmt -Check</t>
  </si>
  <si>
    <t>1902</t>
  </si>
  <si>
    <t>Association of Oregon Counties</t>
  </si>
  <si>
    <t>Bill</t>
  </si>
  <si>
    <t>CREAJun</t>
  </si>
  <si>
    <t>TOTAL</t>
  </si>
  <si>
    <t>1903</t>
  </si>
  <si>
    <t>Columbia Bank VISA</t>
  </si>
  <si>
    <t>May</t>
  </si>
  <si>
    <t>1904</t>
  </si>
  <si>
    <t>Richardson Adams, PLLC</t>
  </si>
  <si>
    <t>April9524</t>
  </si>
  <si>
    <t>April9525</t>
  </si>
  <si>
    <t>May9563</t>
  </si>
  <si>
    <t>May9561</t>
  </si>
  <si>
    <t>May9562</t>
  </si>
  <si>
    <t>1905</t>
  </si>
  <si>
    <t>Michael McArthur</t>
  </si>
  <si>
    <t>19 &amp; 20</t>
  </si>
  <si>
    <t>1907</t>
  </si>
  <si>
    <t>Government Ethics Commission</t>
  </si>
  <si>
    <t>AIE16111</t>
  </si>
  <si>
    <t>1908</t>
  </si>
  <si>
    <t>Sonja Carey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</si>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</sst>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2" fillId="0" borderId="3" xfId="0" applyNumberFormat="1" applyFont="1" applyBorder="1"/>
    <xf numFmtId="165" fontId="1" fillId="0" borderId="4" xfId="0" applyNumberFormat="1" applyFont="1" applyBorder="1"/>
    <xf numFmtId="0" fontId="0" fillId="0" borderId="0" xfId="0"/>
    <xf numFmtId="49" fontId="4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5" fillId="0" borderId="0" xfId="0" applyNumberFormat="1" applyFont="1"/>
    <xf numFmtId="49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4" fillId="0" borderId="4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/>
    <xf numFmtId="165" fontId="2" fillId="0" borderId="2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6" fontId="4" fillId="0" borderId="0" xfId="0" applyNumberFormat="1" applyFont="1"/>
    <xf numFmtId="164" fontId="4" fillId="0" borderId="0" xfId="0" applyNumberFormat="1" applyFont="1"/>
    <xf numFmtId="49" fontId="0" fillId="0" borderId="0" xfId="0" applyNumberFormat="1"/>
    <xf numFmtId="166" fontId="5" fillId="0" borderId="0" xfId="0" applyNumberFormat="1" applyFont="1"/>
  </cellXfs>
  <cellStyles count="2">
    <cellStyle name="Normal" xfId="0" builtinId="0"/>
    <cellStyle name="Normal 2" xfId="1" xr:uid="{62365EE2-F9D7-47FF-86A3-C7C9D2A6B8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871F-6ADF-4B20-9D10-AB342CC0E6A7}">
  <sheetPr codeName="Sheet1"/>
  <dimension ref="A1:G2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J20" sqref="J20"/>
    </sheetView>
  </sheetViews>
  <sheetFormatPr defaultRowHeight="14.4" x14ac:dyDescent="0.3"/>
  <cols>
    <col min="1" max="4" width="3" style="11" customWidth="1"/>
    <col min="5" max="5" width="20.77734375" style="11" customWidth="1"/>
    <col min="7" max="7" width="9.5546875" style="12" customWidth="1"/>
  </cols>
  <sheetData>
    <row r="1" spans="1:7" s="10" customFormat="1" ht="15" thickBot="1" x14ac:dyDescent="0.35">
      <c r="A1" s="8"/>
      <c r="B1" s="8"/>
      <c r="C1" s="8"/>
      <c r="D1" s="8"/>
      <c r="E1" s="8"/>
      <c r="G1" s="9" t="s">
        <v>0</v>
      </c>
    </row>
    <row r="2" spans="1:7" ht="15" thickTop="1" x14ac:dyDescent="0.3">
      <c r="A2" s="1" t="s">
        <v>1</v>
      </c>
      <c r="B2" s="1"/>
      <c r="C2" s="1"/>
      <c r="D2" s="1"/>
      <c r="E2" s="1"/>
      <c r="G2" s="2"/>
    </row>
    <row r="3" spans="1:7" x14ac:dyDescent="0.3">
      <c r="A3" s="1"/>
      <c r="B3" s="1" t="s">
        <v>2</v>
      </c>
      <c r="C3" s="1"/>
      <c r="D3" s="1"/>
      <c r="E3" s="1"/>
      <c r="G3" s="2"/>
    </row>
    <row r="4" spans="1:7" x14ac:dyDescent="0.3">
      <c r="A4" s="1"/>
      <c r="B4" s="1"/>
      <c r="C4" s="1" t="s">
        <v>3</v>
      </c>
      <c r="D4" s="1"/>
      <c r="E4" s="1"/>
      <c r="G4" s="2"/>
    </row>
    <row r="5" spans="1:7" x14ac:dyDescent="0.3">
      <c r="A5" s="1"/>
      <c r="B5" s="1"/>
      <c r="C5" s="1"/>
      <c r="D5" s="1" t="s">
        <v>4</v>
      </c>
      <c r="E5" s="1"/>
      <c r="G5" s="2"/>
    </row>
    <row r="6" spans="1:7" x14ac:dyDescent="0.3">
      <c r="A6" s="1"/>
      <c r="B6" s="1"/>
      <c r="C6" s="1"/>
      <c r="D6" s="1"/>
      <c r="E6" s="1" t="s">
        <v>5</v>
      </c>
      <c r="G6" s="2">
        <v>161634.23999999999</v>
      </c>
    </row>
    <row r="7" spans="1:7" ht="15" thickBot="1" x14ac:dyDescent="0.35">
      <c r="A7" s="1"/>
      <c r="B7" s="1"/>
      <c r="C7" s="1"/>
      <c r="D7" s="1"/>
      <c r="E7" s="1" t="s">
        <v>6</v>
      </c>
      <c r="G7" s="3">
        <v>32094.1</v>
      </c>
    </row>
    <row r="8" spans="1:7" ht="15" thickBot="1" x14ac:dyDescent="0.35">
      <c r="A8" s="1"/>
      <c r="B8" s="1"/>
      <c r="C8" s="1"/>
      <c r="D8" s="1" t="s">
        <v>7</v>
      </c>
      <c r="E8" s="1"/>
      <c r="G8" s="4">
        <f>ROUND(SUM(G5:G7),5)</f>
        <v>193728.34</v>
      </c>
    </row>
    <row r="9" spans="1:7" ht="15" thickBot="1" x14ac:dyDescent="0.35">
      <c r="A9" s="1"/>
      <c r="B9" s="1"/>
      <c r="C9" s="1" t="s">
        <v>8</v>
      </c>
      <c r="D9" s="1"/>
      <c r="E9" s="1"/>
      <c r="G9" s="4">
        <f>ROUND(G4+G8,5)</f>
        <v>193728.34</v>
      </c>
    </row>
    <row r="10" spans="1:7" ht="15" thickBot="1" x14ac:dyDescent="0.35">
      <c r="A10" s="1"/>
      <c r="B10" s="1" t="s">
        <v>9</v>
      </c>
      <c r="C10" s="1"/>
      <c r="D10" s="1"/>
      <c r="E10" s="1"/>
      <c r="G10" s="4">
        <f>ROUND(G3+G9,5)</f>
        <v>193728.34</v>
      </c>
    </row>
    <row r="11" spans="1:7" s="6" customFormat="1" ht="10.8" thickBot="1" x14ac:dyDescent="0.25">
      <c r="A11" s="1" t="s">
        <v>10</v>
      </c>
      <c r="B11" s="1"/>
      <c r="C11" s="1"/>
      <c r="D11" s="1"/>
      <c r="E11" s="1"/>
      <c r="G11" s="5">
        <f>ROUND(G2+G10,5)</f>
        <v>193728.34</v>
      </c>
    </row>
    <row r="12" spans="1:7" ht="15" thickTop="1" x14ac:dyDescent="0.3">
      <c r="A12" s="1" t="s">
        <v>11</v>
      </c>
      <c r="B12" s="1"/>
      <c r="C12" s="1"/>
      <c r="D12" s="1"/>
      <c r="E12" s="1"/>
      <c r="G12" s="2"/>
    </row>
    <row r="13" spans="1:7" x14ac:dyDescent="0.3">
      <c r="A13" s="1"/>
      <c r="B13" s="1" t="s">
        <v>12</v>
      </c>
      <c r="C13" s="1"/>
      <c r="D13" s="1"/>
      <c r="E13" s="1"/>
      <c r="G13" s="2"/>
    </row>
    <row r="14" spans="1:7" x14ac:dyDescent="0.3">
      <c r="A14" s="1"/>
      <c r="B14" s="1"/>
      <c r="C14" s="1" t="s">
        <v>13</v>
      </c>
      <c r="D14" s="1"/>
      <c r="E14" s="1"/>
      <c r="G14" s="2"/>
    </row>
    <row r="15" spans="1:7" x14ac:dyDescent="0.3">
      <c r="A15" s="1"/>
      <c r="B15" s="1"/>
      <c r="C15" s="1"/>
      <c r="D15" s="1" t="s">
        <v>14</v>
      </c>
      <c r="E15" s="1"/>
      <c r="G15" s="2">
        <v>-305641.90999999997</v>
      </c>
    </row>
    <row r="16" spans="1:7" ht="15" thickBot="1" x14ac:dyDescent="0.35">
      <c r="A16" s="1"/>
      <c r="B16" s="1"/>
      <c r="C16" s="1"/>
      <c r="D16" s="1" t="s">
        <v>15</v>
      </c>
      <c r="E16" s="1"/>
      <c r="G16" s="7">
        <v>143664.09</v>
      </c>
    </row>
    <row r="17" spans="1:7" x14ac:dyDescent="0.3">
      <c r="A17" s="1"/>
      <c r="B17" s="1"/>
      <c r="C17" s="1" t="s">
        <v>16</v>
      </c>
      <c r="D17" s="1"/>
      <c r="E17" s="1"/>
      <c r="G17" s="2">
        <f>ROUND(SUM(G14:G16),5)</f>
        <v>-161977.82</v>
      </c>
    </row>
    <row r="18" spans="1:7" x14ac:dyDescent="0.3">
      <c r="A18" s="1"/>
      <c r="B18" s="1"/>
      <c r="C18" s="1" t="s">
        <v>17</v>
      </c>
      <c r="D18" s="1"/>
      <c r="E18" s="1"/>
      <c r="G18" s="2">
        <v>161977.82</v>
      </c>
    </row>
    <row r="19" spans="1:7" ht="15" thickBot="1" x14ac:dyDescent="0.35">
      <c r="A19" s="1"/>
      <c r="B19" s="1"/>
      <c r="C19" s="1" t="s">
        <v>18</v>
      </c>
      <c r="D19" s="1"/>
      <c r="E19" s="1"/>
      <c r="G19" s="3">
        <v>193728.34</v>
      </c>
    </row>
    <row r="20" spans="1:7" ht="15" thickBot="1" x14ac:dyDescent="0.35">
      <c r="A20" s="1"/>
      <c r="B20" s="1" t="s">
        <v>19</v>
      </c>
      <c r="C20" s="1"/>
      <c r="D20" s="1"/>
      <c r="E20" s="1"/>
      <c r="G20" s="4">
        <f>ROUND(G13+SUM(G17:G19),5)</f>
        <v>193728.34</v>
      </c>
    </row>
    <row r="21" spans="1:7" s="6" customFormat="1" ht="10.8" thickBot="1" x14ac:dyDescent="0.25">
      <c r="A21" s="1" t="s">
        <v>20</v>
      </c>
      <c r="B21" s="1"/>
      <c r="C21" s="1"/>
      <c r="D21" s="1"/>
      <c r="E21" s="1"/>
      <c r="G21" s="5">
        <f>ROUND(G12+G20,5)</f>
        <v>193728.34</v>
      </c>
    </row>
    <row r="22" spans="1:7" ht="15" thickTop="1" x14ac:dyDescent="0.3"/>
  </sheetData>
  <pageMargins left="0.7" right="0.7" top="0.75" bottom="0.75" header="0.1" footer="0.3"/>
  <pageSetup orientation="portrait" r:id="rId1"/>
  <headerFooter>
    <oddHeader>&amp;L&amp;"Arial,Bold"&amp;8 2:48 PM
&amp;"Arial,Bold"&amp;8 07/05/22
&amp;"Arial,Bold"&amp;8 Cash Basis&amp;C&amp;"Arial,Bold"&amp;12 Community Renewable Energy Association
&amp;"Arial,Bold"&amp;14 Balance Sheet
&amp;"Arial,Bold"&amp;10 As of June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21D2-9047-4DB2-BE18-DBB92241ECAC}">
  <dimension ref="A1:H43"/>
  <sheetViews>
    <sheetView topLeftCell="A28" workbookViewId="0">
      <selection activeCell="E45" sqref="E44:E45"/>
    </sheetView>
  </sheetViews>
  <sheetFormatPr defaultRowHeight="14.4" x14ac:dyDescent="0.3"/>
  <cols>
    <col min="1" max="1" width="2.21875" customWidth="1"/>
    <col min="2" max="2" width="2.33203125" customWidth="1"/>
    <col min="3" max="3" width="2.21875" customWidth="1"/>
    <col min="4" max="4" width="28.44140625" customWidth="1"/>
    <col min="5" max="5" width="15.109375" style="15" customWidth="1"/>
    <col min="6" max="6" width="11.109375" customWidth="1"/>
    <col min="7" max="7" width="1.88671875" customWidth="1"/>
    <col min="8" max="8" width="10" customWidth="1"/>
  </cols>
  <sheetData>
    <row r="1" spans="1:8" ht="15" thickBot="1" x14ac:dyDescent="0.35">
      <c r="A1" s="16"/>
      <c r="B1" s="16"/>
      <c r="C1" s="16"/>
      <c r="D1" s="16"/>
      <c r="E1" s="16"/>
      <c r="F1" s="18"/>
      <c r="G1" s="17"/>
      <c r="H1" s="18"/>
    </row>
    <row r="2" spans="1:8" ht="15.6" thickTop="1" thickBot="1" x14ac:dyDescent="0.35">
      <c r="A2" s="25"/>
      <c r="B2" s="25"/>
      <c r="C2" s="25"/>
      <c r="D2" s="25"/>
      <c r="E2" s="25"/>
      <c r="F2" s="26" t="s">
        <v>21</v>
      </c>
      <c r="G2" s="27"/>
      <c r="H2" s="26" t="s">
        <v>22</v>
      </c>
    </row>
    <row r="3" spans="1:8" ht="15" thickTop="1" x14ac:dyDescent="0.3">
      <c r="A3" s="16"/>
      <c r="B3" s="16" t="s">
        <v>23</v>
      </c>
      <c r="C3" s="16"/>
      <c r="D3" s="16"/>
      <c r="E3" s="16"/>
      <c r="F3" s="19"/>
      <c r="G3" s="20"/>
      <c r="H3" s="19"/>
    </row>
    <row r="4" spans="1:8" x14ac:dyDescent="0.3">
      <c r="A4" s="16"/>
      <c r="B4" s="16"/>
      <c r="C4" s="16" t="s">
        <v>24</v>
      </c>
      <c r="D4" s="16"/>
      <c r="E4" s="16"/>
      <c r="F4" s="19">
        <v>0</v>
      </c>
      <c r="G4" s="20"/>
      <c r="H4" s="19">
        <v>161977.82</v>
      </c>
    </row>
    <row r="5" spans="1:8" x14ac:dyDescent="0.3">
      <c r="A5" s="16"/>
      <c r="B5" s="16"/>
      <c r="C5" s="16" t="s">
        <v>25</v>
      </c>
      <c r="D5" s="16"/>
      <c r="E5" s="16"/>
      <c r="F5" s="19"/>
      <c r="G5" s="20"/>
      <c r="H5" s="19"/>
    </row>
    <row r="6" spans="1:8" x14ac:dyDescent="0.3">
      <c r="A6" s="16"/>
      <c r="B6" s="16"/>
      <c r="C6" s="16"/>
      <c r="D6" s="16" t="s">
        <v>26</v>
      </c>
      <c r="E6" s="16"/>
      <c r="F6" s="19">
        <v>0</v>
      </c>
      <c r="G6" s="20"/>
      <c r="H6" s="19">
        <v>12550</v>
      </c>
    </row>
    <row r="7" spans="1:8" x14ac:dyDescent="0.3">
      <c r="A7" s="16"/>
      <c r="B7" s="16"/>
      <c r="C7" s="16"/>
      <c r="D7" s="16" t="s">
        <v>27</v>
      </c>
      <c r="E7" s="16"/>
      <c r="F7" s="19">
        <v>0</v>
      </c>
      <c r="G7" s="20"/>
      <c r="H7" s="19">
        <v>8800</v>
      </c>
    </row>
    <row r="8" spans="1:8" ht="15" thickBot="1" x14ac:dyDescent="0.35">
      <c r="A8" s="16"/>
      <c r="B8" s="16"/>
      <c r="C8" s="16"/>
      <c r="D8" s="16" t="s">
        <v>28</v>
      </c>
      <c r="E8" s="16"/>
      <c r="F8" s="21">
        <v>200</v>
      </c>
      <c r="G8" s="20"/>
      <c r="H8" s="21">
        <v>500</v>
      </c>
    </row>
    <row r="9" spans="1:8" x14ac:dyDescent="0.3">
      <c r="A9" s="16"/>
      <c r="B9" s="16"/>
      <c r="C9" s="16" t="s">
        <v>29</v>
      </c>
      <c r="D9" s="16"/>
      <c r="E9" s="16"/>
      <c r="F9" s="19">
        <v>200</v>
      </c>
      <c r="G9" s="20"/>
      <c r="H9" s="19">
        <v>21850</v>
      </c>
    </row>
    <row r="10" spans="1:8" x14ac:dyDescent="0.3">
      <c r="A10" s="16"/>
      <c r="B10" s="16"/>
      <c r="C10" s="16" t="s">
        <v>30</v>
      </c>
      <c r="D10" s="16"/>
      <c r="E10" s="16"/>
      <c r="F10" s="19"/>
      <c r="G10" s="20"/>
      <c r="H10" s="19"/>
    </row>
    <row r="11" spans="1:8" x14ac:dyDescent="0.3">
      <c r="A11" s="16"/>
      <c r="B11" s="16"/>
      <c r="C11" s="16"/>
      <c r="D11" s="16" t="s">
        <v>31</v>
      </c>
      <c r="E11" s="16"/>
      <c r="F11" s="19">
        <v>0</v>
      </c>
      <c r="G11" s="20"/>
      <c r="H11" s="19">
        <v>21500</v>
      </c>
    </row>
    <row r="12" spans="1:8" x14ac:dyDescent="0.3">
      <c r="A12" s="16"/>
      <c r="B12" s="16"/>
      <c r="C12" s="16"/>
      <c r="D12" s="16" t="s">
        <v>32</v>
      </c>
      <c r="E12" s="16"/>
      <c r="F12" s="19">
        <v>0</v>
      </c>
      <c r="G12" s="20"/>
      <c r="H12" s="19">
        <v>108150</v>
      </c>
    </row>
    <row r="13" spans="1:8" ht="15" thickBot="1" x14ac:dyDescent="0.35">
      <c r="A13" s="16"/>
      <c r="B13" s="16"/>
      <c r="C13" s="16"/>
      <c r="D13" s="16" t="s">
        <v>33</v>
      </c>
      <c r="E13" s="16"/>
      <c r="F13" s="21">
        <v>0</v>
      </c>
      <c r="G13" s="20"/>
      <c r="H13" s="21">
        <v>19500</v>
      </c>
    </row>
    <row r="14" spans="1:8" x14ac:dyDescent="0.3">
      <c r="A14" s="16"/>
      <c r="B14" s="16"/>
      <c r="C14" s="16" t="s">
        <v>34</v>
      </c>
      <c r="D14" s="16"/>
      <c r="E14" s="16"/>
      <c r="F14" s="19">
        <v>0</v>
      </c>
      <c r="G14" s="20"/>
      <c r="H14" s="19">
        <v>149150</v>
      </c>
    </row>
    <row r="15" spans="1:8" x14ac:dyDescent="0.3">
      <c r="A15" s="16"/>
      <c r="B15" s="16"/>
      <c r="C15" s="16" t="s">
        <v>35</v>
      </c>
      <c r="D15" s="16"/>
      <c r="E15" s="16"/>
      <c r="F15" s="19">
        <v>0</v>
      </c>
      <c r="G15" s="20"/>
      <c r="H15" s="19">
        <v>57387.47</v>
      </c>
    </row>
    <row r="16" spans="1:8" ht="15" thickBot="1" x14ac:dyDescent="0.35">
      <c r="A16" s="16"/>
      <c r="B16" s="16"/>
      <c r="C16" s="16" t="s">
        <v>36</v>
      </c>
      <c r="D16" s="16"/>
      <c r="E16" s="16"/>
      <c r="F16" s="21">
        <v>0</v>
      </c>
      <c r="G16" s="20"/>
      <c r="H16" s="21">
        <v>2.92</v>
      </c>
    </row>
    <row r="17" spans="1:8" x14ac:dyDescent="0.3">
      <c r="A17" s="16"/>
      <c r="B17" s="16" t="s">
        <v>37</v>
      </c>
      <c r="C17" s="16"/>
      <c r="D17" s="16"/>
      <c r="E17" s="16"/>
      <c r="F17" s="19">
        <v>200</v>
      </c>
      <c r="G17" s="20"/>
      <c r="H17" s="19">
        <v>390368.21</v>
      </c>
    </row>
    <row r="18" spans="1:8" x14ac:dyDescent="0.3">
      <c r="A18" s="16"/>
      <c r="B18" s="16" t="s">
        <v>38</v>
      </c>
      <c r="C18" s="16"/>
      <c r="D18" s="16"/>
      <c r="E18" s="16"/>
      <c r="F18" s="19"/>
      <c r="G18" s="20"/>
      <c r="H18" s="19"/>
    </row>
    <row r="19" spans="1:8" x14ac:dyDescent="0.3">
      <c r="A19" s="16"/>
      <c r="B19" s="16"/>
      <c r="C19" s="16" t="s">
        <v>39</v>
      </c>
      <c r="D19" s="16"/>
      <c r="E19" s="16"/>
      <c r="F19" s="19">
        <v>0</v>
      </c>
      <c r="G19" s="20"/>
      <c r="H19" s="19">
        <v>1388.8</v>
      </c>
    </row>
    <row r="20" spans="1:8" x14ac:dyDescent="0.3">
      <c r="A20" s="16"/>
      <c r="B20" s="16"/>
      <c r="C20" s="16" t="s">
        <v>40</v>
      </c>
      <c r="D20" s="16"/>
      <c r="E20" s="16"/>
      <c r="F20" s="19">
        <v>0</v>
      </c>
      <c r="G20" s="20"/>
      <c r="H20" s="19">
        <v>45</v>
      </c>
    </row>
    <row r="21" spans="1:8" x14ac:dyDescent="0.3">
      <c r="A21" s="16"/>
      <c r="B21" s="16"/>
      <c r="C21" s="16" t="s">
        <v>41</v>
      </c>
      <c r="D21" s="16"/>
      <c r="E21" s="16"/>
      <c r="F21" s="19">
        <v>0</v>
      </c>
      <c r="G21" s="20"/>
      <c r="H21" s="19">
        <v>1200.49</v>
      </c>
    </row>
    <row r="22" spans="1:8" x14ac:dyDescent="0.3">
      <c r="A22" s="16"/>
      <c r="B22" s="16"/>
      <c r="C22" s="16" t="s">
        <v>42</v>
      </c>
      <c r="D22" s="16"/>
      <c r="E22" s="16"/>
      <c r="F22" s="19">
        <v>329.3</v>
      </c>
      <c r="G22" s="20"/>
      <c r="H22" s="19">
        <v>2479.3000000000002</v>
      </c>
    </row>
    <row r="23" spans="1:8" x14ac:dyDescent="0.3">
      <c r="A23" s="16"/>
      <c r="B23" s="16"/>
      <c r="C23" s="16" t="s">
        <v>43</v>
      </c>
      <c r="D23" s="16"/>
      <c r="E23" s="16"/>
      <c r="F23" s="19"/>
      <c r="G23" s="20"/>
      <c r="H23" s="19"/>
    </row>
    <row r="24" spans="1:8" x14ac:dyDescent="0.3">
      <c r="A24" s="16"/>
      <c r="B24" s="16"/>
      <c r="C24" s="16"/>
      <c r="D24" s="16" t="s">
        <v>44</v>
      </c>
      <c r="E24" s="16"/>
      <c r="F24" s="19">
        <v>1000</v>
      </c>
      <c r="G24" s="20"/>
      <c r="H24" s="19">
        <v>12000</v>
      </c>
    </row>
    <row r="25" spans="1:8" x14ac:dyDescent="0.3">
      <c r="A25" s="16"/>
      <c r="B25" s="16"/>
      <c r="C25" s="16"/>
      <c r="D25" s="16" t="s">
        <v>45</v>
      </c>
      <c r="E25" s="16"/>
      <c r="F25" s="19">
        <v>10911.28</v>
      </c>
      <c r="G25" s="20"/>
      <c r="H25" s="19">
        <v>75963.600000000006</v>
      </c>
    </row>
    <row r="26" spans="1:8" ht="15" thickBot="1" x14ac:dyDescent="0.35">
      <c r="A26" s="16"/>
      <c r="B26" s="16"/>
      <c r="C26" s="16"/>
      <c r="D26" s="16" t="s">
        <v>46</v>
      </c>
      <c r="E26" s="16"/>
      <c r="F26" s="21">
        <v>0</v>
      </c>
      <c r="G26" s="20"/>
      <c r="H26" s="21">
        <v>16089.1</v>
      </c>
    </row>
    <row r="27" spans="1:8" x14ac:dyDescent="0.3">
      <c r="A27" s="16"/>
      <c r="B27" s="16"/>
      <c r="C27" s="16" t="s">
        <v>47</v>
      </c>
      <c r="D27" s="16"/>
      <c r="E27" s="16"/>
      <c r="F27" s="19">
        <v>11911.28</v>
      </c>
      <c r="G27" s="20"/>
      <c r="H27" s="19">
        <v>104052.7</v>
      </c>
    </row>
    <row r="28" spans="1:8" x14ac:dyDescent="0.3">
      <c r="A28" s="16"/>
      <c r="B28" s="16"/>
      <c r="C28" s="16" t="s">
        <v>48</v>
      </c>
      <c r="D28" s="16"/>
      <c r="E28" s="16"/>
      <c r="F28" s="19"/>
      <c r="G28" s="20"/>
      <c r="H28" s="19"/>
    </row>
    <row r="29" spans="1:8" x14ac:dyDescent="0.3">
      <c r="A29" s="16"/>
      <c r="B29" s="16"/>
      <c r="C29" s="16"/>
      <c r="D29" s="16" t="s">
        <v>49</v>
      </c>
      <c r="E29" s="16"/>
      <c r="F29" s="19">
        <v>9000</v>
      </c>
      <c r="G29" s="20"/>
      <c r="H29" s="19">
        <v>54000</v>
      </c>
    </row>
    <row r="30" spans="1:8" x14ac:dyDescent="0.3">
      <c r="A30" s="16"/>
      <c r="B30" s="16"/>
      <c r="C30" s="16"/>
      <c r="D30" s="16" t="s">
        <v>50</v>
      </c>
      <c r="E30" s="16"/>
      <c r="F30" s="19">
        <v>0</v>
      </c>
      <c r="G30" s="20"/>
      <c r="H30" s="19">
        <v>149</v>
      </c>
    </row>
    <row r="31" spans="1:8" x14ac:dyDescent="0.3">
      <c r="A31" s="16"/>
      <c r="B31" s="16"/>
      <c r="C31" s="16"/>
      <c r="D31" s="16" t="s">
        <v>51</v>
      </c>
      <c r="E31" s="16"/>
      <c r="F31" s="19">
        <v>400</v>
      </c>
      <c r="G31" s="20"/>
      <c r="H31" s="19">
        <v>4800</v>
      </c>
    </row>
    <row r="32" spans="1:8" x14ac:dyDescent="0.3">
      <c r="A32" s="16"/>
      <c r="B32" s="16"/>
      <c r="C32" s="16"/>
      <c r="D32" s="16" t="s">
        <v>52</v>
      </c>
      <c r="E32" s="16"/>
      <c r="F32" s="19">
        <v>0</v>
      </c>
      <c r="G32" s="20"/>
      <c r="H32" s="19">
        <v>92</v>
      </c>
    </row>
    <row r="33" spans="1:8" x14ac:dyDescent="0.3">
      <c r="A33" s="16"/>
      <c r="B33" s="16"/>
      <c r="C33" s="16"/>
      <c r="D33" s="16" t="s">
        <v>53</v>
      </c>
      <c r="E33" s="16"/>
      <c r="F33" s="19">
        <v>0</v>
      </c>
      <c r="G33" s="20"/>
      <c r="H33" s="19">
        <v>10950</v>
      </c>
    </row>
    <row r="34" spans="1:8" ht="15" thickBot="1" x14ac:dyDescent="0.35">
      <c r="A34" s="16"/>
      <c r="B34" s="16"/>
      <c r="C34" s="16"/>
      <c r="D34" s="16" t="s">
        <v>54</v>
      </c>
      <c r="E34" s="16"/>
      <c r="F34" s="21">
        <v>1250</v>
      </c>
      <c r="G34" s="20"/>
      <c r="H34" s="21">
        <v>15000</v>
      </c>
    </row>
    <row r="35" spans="1:8" x14ac:dyDescent="0.3">
      <c r="A35" s="16"/>
      <c r="B35" s="16"/>
      <c r="C35" s="16" t="s">
        <v>55</v>
      </c>
      <c r="D35" s="16"/>
      <c r="E35" s="16"/>
      <c r="F35" s="19">
        <v>10650</v>
      </c>
      <c r="G35" s="20"/>
      <c r="H35" s="19">
        <v>84991</v>
      </c>
    </row>
    <row r="36" spans="1:8" x14ac:dyDescent="0.3">
      <c r="A36" s="16"/>
      <c r="B36" s="16"/>
      <c r="C36" s="16" t="s">
        <v>56</v>
      </c>
      <c r="D36" s="16"/>
      <c r="E36" s="16"/>
      <c r="F36" s="19">
        <v>0</v>
      </c>
      <c r="G36" s="20"/>
      <c r="H36" s="19">
        <v>22.17</v>
      </c>
    </row>
    <row r="37" spans="1:8" x14ac:dyDescent="0.3">
      <c r="A37" s="16"/>
      <c r="B37" s="16"/>
      <c r="C37" s="16" t="s">
        <v>57</v>
      </c>
      <c r="D37" s="16"/>
      <c r="E37" s="16"/>
      <c r="F37" s="19">
        <v>4</v>
      </c>
      <c r="G37" s="20"/>
      <c r="H37" s="19">
        <v>1832.9</v>
      </c>
    </row>
    <row r="38" spans="1:8" x14ac:dyDescent="0.3">
      <c r="A38" s="16"/>
      <c r="B38" s="16"/>
      <c r="C38" s="16" t="s">
        <v>58</v>
      </c>
      <c r="D38" s="16"/>
      <c r="E38" s="16"/>
      <c r="F38" s="19">
        <v>0</v>
      </c>
      <c r="G38" s="20"/>
      <c r="H38" s="19">
        <v>69.45</v>
      </c>
    </row>
    <row r="39" spans="1:8" x14ac:dyDescent="0.3">
      <c r="A39" s="16"/>
      <c r="B39" s="16"/>
      <c r="C39" s="16" t="s">
        <v>59</v>
      </c>
      <c r="D39" s="16"/>
      <c r="E39" s="16"/>
      <c r="F39" s="19">
        <v>0</v>
      </c>
      <c r="G39" s="20"/>
      <c r="H39" s="19">
        <v>546.42999999999995</v>
      </c>
    </row>
    <row r="40" spans="1:8" ht="15" thickBot="1" x14ac:dyDescent="0.35">
      <c r="A40" s="16"/>
      <c r="B40" s="16"/>
      <c r="C40" s="16" t="s">
        <v>60</v>
      </c>
      <c r="D40" s="16"/>
      <c r="E40" s="16"/>
      <c r="F40" s="22">
        <v>0</v>
      </c>
      <c r="G40" s="20"/>
      <c r="H40" s="22">
        <v>11.63</v>
      </c>
    </row>
    <row r="41" spans="1:8" ht="15" thickBot="1" x14ac:dyDescent="0.35">
      <c r="A41" s="16"/>
      <c r="B41" s="16" t="s">
        <v>61</v>
      </c>
      <c r="C41" s="16"/>
      <c r="D41" s="16"/>
      <c r="E41" s="16"/>
      <c r="F41" s="23">
        <v>22894.58</v>
      </c>
      <c r="G41" s="20"/>
      <c r="H41" s="23">
        <v>196639.87</v>
      </c>
    </row>
    <row r="42" spans="1:8" ht="15" thickBot="1" x14ac:dyDescent="0.35">
      <c r="A42" s="16" t="s">
        <v>18</v>
      </c>
      <c r="B42" s="16"/>
      <c r="C42" s="16"/>
      <c r="D42" s="16"/>
      <c r="E42" s="16"/>
      <c r="F42" s="24">
        <v>-22694.58</v>
      </c>
      <c r="G42" s="16"/>
      <c r="H42" s="24">
        <v>193728.34</v>
      </c>
    </row>
    <row r="43" spans="1:8" ht="15" thickTop="1" x14ac:dyDescent="0.3">
      <c r="A43" s="15"/>
      <c r="B43" s="15"/>
      <c r="C43" s="15"/>
      <c r="D43" s="15"/>
      <c r="F43" s="15"/>
      <c r="G43" s="15"/>
      <c r="H43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E15A-0523-4FB1-B276-0F9633377697}">
  <dimension ref="A1:L45"/>
  <sheetViews>
    <sheetView topLeftCell="A25" workbookViewId="0">
      <selection activeCell="P38" sqref="P38"/>
    </sheetView>
  </sheetViews>
  <sheetFormatPr defaultRowHeight="14.4" x14ac:dyDescent="0.3"/>
  <cols>
    <col min="1" max="1" width="2.44140625" customWidth="1"/>
    <col min="2" max="3" width="2.88671875" customWidth="1"/>
    <col min="4" max="4" width="26.6640625" customWidth="1"/>
    <col min="6" max="6" width="1.77734375" customWidth="1"/>
    <col min="8" max="8" width="2.6640625" customWidth="1"/>
    <col min="10" max="10" width="2.77734375" customWidth="1"/>
  </cols>
  <sheetData>
    <row r="1" spans="1:12" ht="15" thickBot="1" x14ac:dyDescent="0.35">
      <c r="A1" s="1"/>
      <c r="B1" s="1"/>
      <c r="C1" s="1"/>
      <c r="D1" s="1"/>
      <c r="E1" s="18"/>
      <c r="F1" s="17"/>
      <c r="G1" s="18"/>
      <c r="H1" s="17"/>
      <c r="I1" s="18"/>
      <c r="J1" s="17"/>
      <c r="K1" s="18"/>
      <c r="L1" s="15"/>
    </row>
    <row r="2" spans="1:12" ht="15.6" thickTop="1" thickBot="1" x14ac:dyDescent="0.35">
      <c r="A2" s="8"/>
      <c r="B2" s="8"/>
      <c r="C2" s="8"/>
      <c r="D2" s="8"/>
      <c r="E2" s="34" t="s">
        <v>22</v>
      </c>
      <c r="F2" s="27"/>
      <c r="G2" s="34" t="s">
        <v>66</v>
      </c>
      <c r="H2" s="27"/>
      <c r="I2" s="34" t="s">
        <v>65</v>
      </c>
      <c r="J2" s="27"/>
      <c r="K2" s="34" t="s">
        <v>64</v>
      </c>
      <c r="L2" s="28"/>
    </row>
    <row r="3" spans="1:12" ht="15" thickTop="1" x14ac:dyDescent="0.3">
      <c r="A3" s="1"/>
      <c r="B3" s="1" t="s">
        <v>23</v>
      </c>
      <c r="C3" s="1"/>
      <c r="D3" s="1"/>
      <c r="E3" s="2"/>
      <c r="F3" s="30"/>
      <c r="G3" s="2"/>
      <c r="H3" s="30"/>
      <c r="I3" s="2"/>
      <c r="J3" s="30"/>
      <c r="K3" s="32"/>
      <c r="L3" s="15"/>
    </row>
    <row r="4" spans="1:12" x14ac:dyDescent="0.3">
      <c r="A4" s="1"/>
      <c r="B4" s="1"/>
      <c r="C4" s="1" t="s">
        <v>24</v>
      </c>
      <c r="D4" s="1"/>
      <c r="E4" s="2">
        <v>161977.82</v>
      </c>
      <c r="F4" s="30"/>
      <c r="G4" s="2">
        <v>167420</v>
      </c>
      <c r="H4" s="30"/>
      <c r="I4" s="2">
        <f>ROUND((E4-G4),5)</f>
        <v>-5442.18</v>
      </c>
      <c r="J4" s="30"/>
      <c r="K4" s="32">
        <f>ROUND(IF(G4=0, IF(E4=0, 0, 1), E4/G4),5)</f>
        <v>0.96748999999999996</v>
      </c>
      <c r="L4" s="15"/>
    </row>
    <row r="5" spans="1:12" x14ac:dyDescent="0.3">
      <c r="A5" s="1"/>
      <c r="B5" s="1"/>
      <c r="C5" s="1" t="s">
        <v>25</v>
      </c>
      <c r="D5" s="1"/>
      <c r="E5" s="2"/>
      <c r="F5" s="30"/>
      <c r="G5" s="2"/>
      <c r="H5" s="30"/>
      <c r="I5" s="2"/>
      <c r="J5" s="30"/>
      <c r="K5" s="32"/>
      <c r="L5" s="15"/>
    </row>
    <row r="6" spans="1:12" x14ac:dyDescent="0.3">
      <c r="A6" s="1"/>
      <c r="B6" s="1"/>
      <c r="C6" s="1"/>
      <c r="D6" s="1" t="s">
        <v>26</v>
      </c>
      <c r="E6" s="2">
        <v>12550</v>
      </c>
      <c r="F6" s="30"/>
      <c r="G6" s="2">
        <v>11800</v>
      </c>
      <c r="H6" s="30"/>
      <c r="I6" s="2">
        <f>ROUND((E6-G6),5)</f>
        <v>750</v>
      </c>
      <c r="J6" s="30"/>
      <c r="K6" s="32">
        <f>ROUND(IF(G6=0, IF(E6=0, 0, 1), E6/G6),5)</f>
        <v>1.0635600000000001</v>
      </c>
      <c r="L6" s="15"/>
    </row>
    <row r="7" spans="1:12" x14ac:dyDescent="0.3">
      <c r="A7" s="1"/>
      <c r="B7" s="1"/>
      <c r="C7" s="1"/>
      <c r="D7" s="1" t="s">
        <v>27</v>
      </c>
      <c r="E7" s="2">
        <v>8800</v>
      </c>
      <c r="F7" s="30"/>
      <c r="G7" s="2">
        <v>6000</v>
      </c>
      <c r="H7" s="30"/>
      <c r="I7" s="2">
        <f>ROUND((E7-G7),5)</f>
        <v>2800</v>
      </c>
      <c r="J7" s="30"/>
      <c r="K7" s="32">
        <f>ROUND(IF(G7=0, IF(E7=0, 0, 1), E7/G7),5)</f>
        <v>1.4666699999999999</v>
      </c>
      <c r="L7" s="15"/>
    </row>
    <row r="8" spans="1:12" ht="15" thickBot="1" x14ac:dyDescent="0.35">
      <c r="A8" s="1"/>
      <c r="B8" s="1"/>
      <c r="C8" s="1"/>
      <c r="D8" s="1" t="s">
        <v>28</v>
      </c>
      <c r="E8" s="7">
        <v>500</v>
      </c>
      <c r="F8" s="30"/>
      <c r="G8" s="7">
        <v>200</v>
      </c>
      <c r="H8" s="30"/>
      <c r="I8" s="7">
        <f>ROUND((E8-G8),5)</f>
        <v>300</v>
      </c>
      <c r="J8" s="30"/>
      <c r="K8" s="33">
        <f>ROUND(IF(G8=0, IF(E8=0, 0, 1), E8/G8),5)</f>
        <v>2.5</v>
      </c>
      <c r="L8" s="15"/>
    </row>
    <row r="9" spans="1:12" x14ac:dyDescent="0.3">
      <c r="A9" s="1"/>
      <c r="B9" s="1"/>
      <c r="C9" s="1" t="s">
        <v>29</v>
      </c>
      <c r="D9" s="1"/>
      <c r="E9" s="2">
        <f>ROUND(SUM(E5:E8),5)</f>
        <v>21850</v>
      </c>
      <c r="F9" s="30"/>
      <c r="G9" s="2">
        <f>ROUND(SUM(G5:G8),5)</f>
        <v>18000</v>
      </c>
      <c r="H9" s="30"/>
      <c r="I9" s="2">
        <f>ROUND((E9-G9),5)</f>
        <v>3850</v>
      </c>
      <c r="J9" s="30"/>
      <c r="K9" s="32">
        <f>ROUND(IF(G9=0, IF(E9=0, 0, 1), E9/G9),5)</f>
        <v>1.2138899999999999</v>
      </c>
      <c r="L9" s="15"/>
    </row>
    <row r="10" spans="1:12" x14ac:dyDescent="0.3">
      <c r="A10" s="1"/>
      <c r="B10" s="1"/>
      <c r="C10" s="1" t="s">
        <v>30</v>
      </c>
      <c r="D10" s="1"/>
      <c r="E10" s="2"/>
      <c r="F10" s="30"/>
      <c r="G10" s="2"/>
      <c r="H10" s="30"/>
      <c r="I10" s="2"/>
      <c r="J10" s="30"/>
      <c r="K10" s="32"/>
      <c r="L10" s="15"/>
    </row>
    <row r="11" spans="1:12" x14ac:dyDescent="0.3">
      <c r="A11" s="1"/>
      <c r="B11" s="1"/>
      <c r="C11" s="1"/>
      <c r="D11" s="1" t="s">
        <v>31</v>
      </c>
      <c r="E11" s="2">
        <v>21500</v>
      </c>
      <c r="F11" s="30"/>
      <c r="G11" s="2">
        <v>21500</v>
      </c>
      <c r="H11" s="30"/>
      <c r="I11" s="2">
        <f>ROUND((E11-G11),5)</f>
        <v>0</v>
      </c>
      <c r="J11" s="30"/>
      <c r="K11" s="32">
        <f>ROUND(IF(G11=0, IF(E11=0, 0, 1), E11/G11),5)</f>
        <v>1</v>
      </c>
      <c r="L11" s="15"/>
    </row>
    <row r="12" spans="1:12" x14ac:dyDescent="0.3">
      <c r="A12" s="1"/>
      <c r="B12" s="1"/>
      <c r="C12" s="1"/>
      <c r="D12" s="1" t="s">
        <v>32</v>
      </c>
      <c r="E12" s="2">
        <v>108150</v>
      </c>
      <c r="F12" s="30"/>
      <c r="G12" s="2">
        <v>108150</v>
      </c>
      <c r="H12" s="30"/>
      <c r="I12" s="2">
        <f>ROUND((E12-G12),5)</f>
        <v>0</v>
      </c>
      <c r="J12" s="30"/>
      <c r="K12" s="32">
        <f>ROUND(IF(G12=0, IF(E12=0, 0, 1), E12/G12),5)</f>
        <v>1</v>
      </c>
      <c r="L12" s="15"/>
    </row>
    <row r="13" spans="1:12" ht="15" thickBot="1" x14ac:dyDescent="0.35">
      <c r="A13" s="1"/>
      <c r="B13" s="1"/>
      <c r="C13" s="1"/>
      <c r="D13" s="1" t="s">
        <v>33</v>
      </c>
      <c r="E13" s="7">
        <v>19500</v>
      </c>
      <c r="F13" s="30"/>
      <c r="G13" s="7">
        <v>19500</v>
      </c>
      <c r="H13" s="30"/>
      <c r="I13" s="7">
        <f>ROUND((E13-G13),5)</f>
        <v>0</v>
      </c>
      <c r="J13" s="30"/>
      <c r="K13" s="33">
        <f>ROUND(IF(G13=0, IF(E13=0, 0, 1), E13/G13),5)</f>
        <v>1</v>
      </c>
      <c r="L13" s="15"/>
    </row>
    <row r="14" spans="1:12" x14ac:dyDescent="0.3">
      <c r="A14" s="1"/>
      <c r="B14" s="1"/>
      <c r="C14" s="1" t="s">
        <v>34</v>
      </c>
      <c r="D14" s="1"/>
      <c r="E14" s="2">
        <f>ROUND(SUM(E10:E13),5)</f>
        <v>149150</v>
      </c>
      <c r="F14" s="30"/>
      <c r="G14" s="2">
        <f>ROUND(SUM(G10:G13),5)</f>
        <v>149150</v>
      </c>
      <c r="H14" s="30"/>
      <c r="I14" s="2">
        <f>ROUND((E14-G14),5)</f>
        <v>0</v>
      </c>
      <c r="J14" s="30"/>
      <c r="K14" s="32">
        <f>ROUND(IF(G14=0, IF(E14=0, 0, 1), E14/G14),5)</f>
        <v>1</v>
      </c>
      <c r="L14" s="15"/>
    </row>
    <row r="15" spans="1:12" x14ac:dyDescent="0.3">
      <c r="A15" s="1"/>
      <c r="B15" s="1"/>
      <c r="C15" s="1" t="s">
        <v>35</v>
      </c>
      <c r="D15" s="1"/>
      <c r="E15" s="2">
        <v>57387.47</v>
      </c>
      <c r="F15" s="30"/>
      <c r="G15" s="2">
        <v>65000</v>
      </c>
      <c r="H15" s="30"/>
      <c r="I15" s="2">
        <f>ROUND((E15-G15),5)</f>
        <v>-7612.53</v>
      </c>
      <c r="J15" s="30"/>
      <c r="K15" s="32">
        <f>ROUND(IF(G15=0, IF(E15=0, 0, 1), E15/G15),5)</f>
        <v>0.88288</v>
      </c>
      <c r="L15" s="15"/>
    </row>
    <row r="16" spans="1:12" ht="15" thickBot="1" x14ac:dyDescent="0.35">
      <c r="A16" s="1"/>
      <c r="B16" s="1"/>
      <c r="C16" s="1" t="s">
        <v>36</v>
      </c>
      <c r="D16" s="1"/>
      <c r="E16" s="7">
        <v>2.92</v>
      </c>
      <c r="F16" s="30"/>
      <c r="G16" s="7">
        <v>25</v>
      </c>
      <c r="H16" s="30"/>
      <c r="I16" s="7">
        <f>ROUND((E16-G16),5)</f>
        <v>-22.08</v>
      </c>
      <c r="J16" s="30"/>
      <c r="K16" s="33">
        <f>ROUND(IF(G16=0, IF(E16=0, 0, 1), E16/G16),5)</f>
        <v>0.1168</v>
      </c>
      <c r="L16" s="15"/>
    </row>
    <row r="17" spans="1:12" x14ac:dyDescent="0.3">
      <c r="A17" s="1"/>
      <c r="B17" s="1" t="s">
        <v>37</v>
      </c>
      <c r="C17" s="1"/>
      <c r="D17" s="1"/>
      <c r="E17" s="2">
        <f>ROUND(SUM(E3:E4)+E9+SUM(E14:E16),5)</f>
        <v>390368.21</v>
      </c>
      <c r="F17" s="30"/>
      <c r="G17" s="2">
        <f>ROUND(SUM(G3:G4)+G9+SUM(G14:G16),5)</f>
        <v>399595</v>
      </c>
      <c r="H17" s="30"/>
      <c r="I17" s="2">
        <f>ROUND((E17-G17),5)</f>
        <v>-9226.7900000000009</v>
      </c>
      <c r="J17" s="30"/>
      <c r="K17" s="32">
        <f>ROUND(IF(G17=0, IF(E17=0, 0, 1), E17/G17),5)</f>
        <v>0.97690999999999995</v>
      </c>
      <c r="L17" s="15"/>
    </row>
    <row r="18" spans="1:12" x14ac:dyDescent="0.3">
      <c r="A18" s="1"/>
      <c r="B18" s="1" t="s">
        <v>38</v>
      </c>
      <c r="C18" s="1"/>
      <c r="D18" s="1"/>
      <c r="E18" s="2"/>
      <c r="F18" s="30"/>
      <c r="G18" s="2"/>
      <c r="H18" s="30"/>
      <c r="I18" s="2"/>
      <c r="J18" s="30"/>
      <c r="K18" s="32"/>
      <c r="L18" s="15"/>
    </row>
    <row r="19" spans="1:12" x14ac:dyDescent="0.3">
      <c r="A19" s="1"/>
      <c r="B19" s="1"/>
      <c r="C19" s="1" t="s">
        <v>39</v>
      </c>
      <c r="D19" s="1"/>
      <c r="E19" s="2">
        <v>1388.8</v>
      </c>
      <c r="F19" s="30"/>
      <c r="G19" s="2">
        <v>5000</v>
      </c>
      <c r="H19" s="30"/>
      <c r="I19" s="2">
        <f>ROUND((E19-G19),5)</f>
        <v>-3611.2</v>
      </c>
      <c r="J19" s="30"/>
      <c r="K19" s="32">
        <f>ROUND(IF(G19=0, IF(E19=0, 0, 1), E19/G19),5)</f>
        <v>0.27776000000000001</v>
      </c>
      <c r="L19" s="15"/>
    </row>
    <row r="20" spans="1:12" x14ac:dyDescent="0.3">
      <c r="A20" s="1"/>
      <c r="B20" s="1"/>
      <c r="C20" s="1" t="s">
        <v>40</v>
      </c>
      <c r="D20" s="1"/>
      <c r="E20" s="2">
        <v>45</v>
      </c>
      <c r="F20" s="30"/>
      <c r="G20" s="2">
        <v>50</v>
      </c>
      <c r="H20" s="30"/>
      <c r="I20" s="2">
        <f>ROUND((E20-G20),5)</f>
        <v>-5</v>
      </c>
      <c r="J20" s="30"/>
      <c r="K20" s="32">
        <f>ROUND(IF(G20=0, IF(E20=0, 0, 1), E20/G20),5)</f>
        <v>0.9</v>
      </c>
      <c r="L20" s="15"/>
    </row>
    <row r="21" spans="1:12" x14ac:dyDescent="0.3">
      <c r="A21" s="1"/>
      <c r="B21" s="1"/>
      <c r="C21" s="1" t="s">
        <v>41</v>
      </c>
      <c r="D21" s="1"/>
      <c r="E21" s="2">
        <v>1200.49</v>
      </c>
      <c r="F21" s="30"/>
      <c r="G21" s="2">
        <v>1225</v>
      </c>
      <c r="H21" s="30"/>
      <c r="I21" s="2">
        <f>ROUND((E21-G21),5)</f>
        <v>-24.51</v>
      </c>
      <c r="J21" s="30"/>
      <c r="K21" s="32">
        <f>ROUND(IF(G21=0, IF(E21=0, 0, 1), E21/G21),5)</f>
        <v>0.97999000000000003</v>
      </c>
      <c r="L21" s="15"/>
    </row>
    <row r="22" spans="1:12" x14ac:dyDescent="0.3">
      <c r="A22" s="1"/>
      <c r="B22" s="1"/>
      <c r="C22" s="1" t="s">
        <v>42</v>
      </c>
      <c r="D22" s="1"/>
      <c r="E22" s="2">
        <v>2479.3000000000002</v>
      </c>
      <c r="F22" s="30"/>
      <c r="G22" s="2">
        <v>2500</v>
      </c>
      <c r="H22" s="30"/>
      <c r="I22" s="2">
        <f>ROUND((E22-G22),5)</f>
        <v>-20.7</v>
      </c>
      <c r="J22" s="30"/>
      <c r="K22" s="32">
        <f>ROUND(IF(G22=0, IF(E22=0, 0, 1), E22/G22),5)</f>
        <v>0.99172000000000005</v>
      </c>
      <c r="L22" s="15"/>
    </row>
    <row r="23" spans="1:12" x14ac:dyDescent="0.3">
      <c r="A23" s="1"/>
      <c r="B23" s="1"/>
      <c r="C23" s="1" t="s">
        <v>43</v>
      </c>
      <c r="D23" s="1"/>
      <c r="E23" s="2"/>
      <c r="F23" s="30"/>
      <c r="G23" s="2"/>
      <c r="H23" s="30"/>
      <c r="I23" s="2"/>
      <c r="J23" s="30"/>
      <c r="K23" s="32"/>
      <c r="L23" s="15"/>
    </row>
    <row r="24" spans="1:12" x14ac:dyDescent="0.3">
      <c r="A24" s="1"/>
      <c r="B24" s="1"/>
      <c r="C24" s="1"/>
      <c r="D24" s="1" t="s">
        <v>63</v>
      </c>
      <c r="E24" s="2">
        <v>0</v>
      </c>
      <c r="F24" s="30"/>
      <c r="G24" s="2">
        <v>15000</v>
      </c>
      <c r="H24" s="30"/>
      <c r="I24" s="2">
        <f>ROUND((E24-G24),5)</f>
        <v>-15000</v>
      </c>
      <c r="J24" s="30"/>
      <c r="K24" s="32">
        <f>ROUND(IF(G24=0, IF(E24=0, 0, 1), E24/G24),5)</f>
        <v>0</v>
      </c>
      <c r="L24" s="15"/>
    </row>
    <row r="25" spans="1:12" x14ac:dyDescent="0.3">
      <c r="A25" s="1"/>
      <c r="B25" s="1"/>
      <c r="C25" s="1"/>
      <c r="D25" s="1" t="s">
        <v>44</v>
      </c>
      <c r="E25" s="2">
        <v>12000</v>
      </c>
      <c r="F25" s="30"/>
      <c r="G25" s="2">
        <v>12000</v>
      </c>
      <c r="H25" s="30"/>
      <c r="I25" s="2">
        <f>ROUND((E25-G25),5)</f>
        <v>0</v>
      </c>
      <c r="J25" s="30"/>
      <c r="K25" s="32">
        <f>ROUND(IF(G25=0, IF(E25=0, 0, 1), E25/G25),5)</f>
        <v>1</v>
      </c>
      <c r="L25" s="15"/>
    </row>
    <row r="26" spans="1:12" x14ac:dyDescent="0.3">
      <c r="A26" s="1"/>
      <c r="B26" s="1"/>
      <c r="C26" s="1"/>
      <c r="D26" s="1" t="s">
        <v>45</v>
      </c>
      <c r="E26" s="2">
        <v>75963.600000000006</v>
      </c>
      <c r="F26" s="30"/>
      <c r="G26" s="2">
        <v>30000</v>
      </c>
      <c r="H26" s="30"/>
      <c r="I26" s="2">
        <f>ROUND((E26-G26),5)</f>
        <v>45963.6</v>
      </c>
      <c r="J26" s="30"/>
      <c r="K26" s="32">
        <f>ROUND(IF(G26=0, IF(E26=0, 0, 1), E26/G26),5)</f>
        <v>2.5321199999999999</v>
      </c>
      <c r="L26" s="15"/>
    </row>
    <row r="27" spans="1:12" ht="15" thickBot="1" x14ac:dyDescent="0.35">
      <c r="A27" s="1"/>
      <c r="B27" s="1"/>
      <c r="C27" s="1"/>
      <c r="D27" s="1" t="s">
        <v>46</v>
      </c>
      <c r="E27" s="7">
        <v>16089.1</v>
      </c>
      <c r="F27" s="30"/>
      <c r="G27" s="7">
        <v>30000</v>
      </c>
      <c r="H27" s="30"/>
      <c r="I27" s="7">
        <f>ROUND((E27-G27),5)</f>
        <v>-13910.9</v>
      </c>
      <c r="J27" s="30"/>
      <c r="K27" s="33">
        <f>ROUND(IF(G27=0, IF(E27=0, 0, 1), E27/G27),5)</f>
        <v>0.5363</v>
      </c>
      <c r="L27" s="15"/>
    </row>
    <row r="28" spans="1:12" x14ac:dyDescent="0.3">
      <c r="A28" s="1"/>
      <c r="B28" s="1"/>
      <c r="C28" s="1" t="s">
        <v>47</v>
      </c>
      <c r="D28" s="1"/>
      <c r="E28" s="2">
        <f>ROUND(SUM(E23:E27),5)</f>
        <v>104052.7</v>
      </c>
      <c r="F28" s="30"/>
      <c r="G28" s="2">
        <f>ROUND(SUM(G23:G27),5)</f>
        <v>87000</v>
      </c>
      <c r="H28" s="30"/>
      <c r="I28" s="2">
        <f>ROUND((E28-G28),5)</f>
        <v>17052.7</v>
      </c>
      <c r="J28" s="30"/>
      <c r="K28" s="32">
        <f>ROUND(IF(G28=0, IF(E28=0, 0, 1), E28/G28),5)</f>
        <v>1.19601</v>
      </c>
      <c r="L28" s="15"/>
    </row>
    <row r="29" spans="1:12" x14ac:dyDescent="0.3">
      <c r="A29" s="1"/>
      <c r="B29" s="1"/>
      <c r="C29" s="1" t="s">
        <v>48</v>
      </c>
      <c r="D29" s="1"/>
      <c r="E29" s="2"/>
      <c r="F29" s="30"/>
      <c r="G29" s="2"/>
      <c r="H29" s="30"/>
      <c r="I29" s="2"/>
      <c r="J29" s="30"/>
      <c r="K29" s="32"/>
      <c r="L29" s="15"/>
    </row>
    <row r="30" spans="1:12" x14ac:dyDescent="0.3">
      <c r="A30" s="1"/>
      <c r="B30" s="1"/>
      <c r="C30" s="1"/>
      <c r="D30" s="1" t="s">
        <v>49</v>
      </c>
      <c r="E30" s="2">
        <v>54000</v>
      </c>
      <c r="F30" s="30"/>
      <c r="G30" s="2">
        <v>54000</v>
      </c>
      <c r="H30" s="30"/>
      <c r="I30" s="2">
        <f>ROUND((E30-G30),5)</f>
        <v>0</v>
      </c>
      <c r="J30" s="30"/>
      <c r="K30" s="32">
        <f>ROUND(IF(G30=0, IF(E30=0, 0, 1), E30/G30),5)</f>
        <v>1</v>
      </c>
      <c r="L30" s="15"/>
    </row>
    <row r="31" spans="1:12" x14ac:dyDescent="0.3">
      <c r="A31" s="1"/>
      <c r="B31" s="1"/>
      <c r="C31" s="1"/>
      <c r="D31" s="1" t="s">
        <v>50</v>
      </c>
      <c r="E31" s="2">
        <v>149</v>
      </c>
      <c r="F31" s="30"/>
      <c r="G31" s="2">
        <v>1000</v>
      </c>
      <c r="H31" s="30"/>
      <c r="I31" s="2">
        <f>ROUND((E31-G31),5)</f>
        <v>-851</v>
      </c>
      <c r="J31" s="30"/>
      <c r="K31" s="32">
        <f>ROUND(IF(G31=0, IF(E31=0, 0, 1), E31/G31),5)</f>
        <v>0.14899999999999999</v>
      </c>
      <c r="L31" s="15"/>
    </row>
    <row r="32" spans="1:12" x14ac:dyDescent="0.3">
      <c r="A32" s="1"/>
      <c r="B32" s="1"/>
      <c r="C32" s="1"/>
      <c r="D32" s="1" t="s">
        <v>51</v>
      </c>
      <c r="E32" s="2">
        <v>4800</v>
      </c>
      <c r="F32" s="30"/>
      <c r="G32" s="2">
        <v>5000</v>
      </c>
      <c r="H32" s="30"/>
      <c r="I32" s="2">
        <f>ROUND((E32-G32),5)</f>
        <v>-200</v>
      </c>
      <c r="J32" s="30"/>
      <c r="K32" s="32">
        <f>ROUND(IF(G32=0, IF(E32=0, 0, 1), E32/G32),5)</f>
        <v>0.96</v>
      </c>
      <c r="L32" s="15"/>
    </row>
    <row r="33" spans="1:12" x14ac:dyDescent="0.3">
      <c r="A33" s="1"/>
      <c r="B33" s="1"/>
      <c r="C33" s="1"/>
      <c r="D33" s="1" t="s">
        <v>52</v>
      </c>
      <c r="E33" s="2">
        <v>92</v>
      </c>
      <c r="F33" s="30"/>
      <c r="G33" s="2">
        <v>500</v>
      </c>
      <c r="H33" s="30"/>
      <c r="I33" s="2">
        <f>ROUND((E33-G33),5)</f>
        <v>-408</v>
      </c>
      <c r="J33" s="30"/>
      <c r="K33" s="32">
        <f>ROUND(IF(G33=0, IF(E33=0, 0, 1), E33/G33),5)</f>
        <v>0.184</v>
      </c>
      <c r="L33" s="15"/>
    </row>
    <row r="34" spans="1:12" x14ac:dyDescent="0.3">
      <c r="A34" s="1"/>
      <c r="B34" s="1"/>
      <c r="C34" s="1"/>
      <c r="D34" s="1" t="s">
        <v>53</v>
      </c>
      <c r="E34" s="2">
        <v>10950</v>
      </c>
      <c r="F34" s="30"/>
      <c r="G34" s="2">
        <v>12000</v>
      </c>
      <c r="H34" s="30"/>
      <c r="I34" s="2">
        <f>ROUND((E34-G34),5)</f>
        <v>-1050</v>
      </c>
      <c r="J34" s="30"/>
      <c r="K34" s="32">
        <f>ROUND(IF(G34=0, IF(E34=0, 0, 1), E34/G34),5)</f>
        <v>0.91249999999999998</v>
      </c>
      <c r="L34" s="15"/>
    </row>
    <row r="35" spans="1:12" ht="15" thickBot="1" x14ac:dyDescent="0.35">
      <c r="A35" s="1"/>
      <c r="B35" s="1"/>
      <c r="C35" s="1"/>
      <c r="D35" s="1" t="s">
        <v>54</v>
      </c>
      <c r="E35" s="7">
        <v>15000</v>
      </c>
      <c r="F35" s="30"/>
      <c r="G35" s="7">
        <v>20000</v>
      </c>
      <c r="H35" s="30"/>
      <c r="I35" s="7">
        <f>ROUND((E35-G35),5)</f>
        <v>-5000</v>
      </c>
      <c r="J35" s="30"/>
      <c r="K35" s="33">
        <f>ROUND(IF(G35=0, IF(E35=0, 0, 1), E35/G35),5)</f>
        <v>0.75</v>
      </c>
      <c r="L35" s="15"/>
    </row>
    <row r="36" spans="1:12" x14ac:dyDescent="0.3">
      <c r="A36" s="1"/>
      <c r="B36" s="1"/>
      <c r="C36" s="1" t="s">
        <v>55</v>
      </c>
      <c r="D36" s="1"/>
      <c r="E36" s="2">
        <f>ROUND(SUM(E29:E35),5)</f>
        <v>84991</v>
      </c>
      <c r="F36" s="30"/>
      <c r="G36" s="2">
        <f>ROUND(SUM(G29:G35),5)</f>
        <v>92500</v>
      </c>
      <c r="H36" s="30"/>
      <c r="I36" s="2">
        <f>ROUND((E36-G36),5)</f>
        <v>-7509</v>
      </c>
      <c r="J36" s="30"/>
      <c r="K36" s="32">
        <f>ROUND(IF(G36=0, IF(E36=0, 0, 1), E36/G36),5)</f>
        <v>0.91881999999999997</v>
      </c>
      <c r="L36" s="15"/>
    </row>
    <row r="37" spans="1:12" x14ac:dyDescent="0.3">
      <c r="A37" s="1"/>
      <c r="B37" s="1"/>
      <c r="C37" s="1" t="s">
        <v>56</v>
      </c>
      <c r="D37" s="1"/>
      <c r="E37" s="2">
        <v>22.17</v>
      </c>
      <c r="F37" s="30"/>
      <c r="G37" s="2">
        <v>50</v>
      </c>
      <c r="H37" s="30"/>
      <c r="I37" s="2">
        <f>ROUND((E37-G37),5)</f>
        <v>-27.83</v>
      </c>
      <c r="J37" s="30"/>
      <c r="K37" s="32">
        <f>ROUND(IF(G37=0, IF(E37=0, 0, 1), E37/G37),5)</f>
        <v>0.44340000000000002</v>
      </c>
      <c r="L37" s="15"/>
    </row>
    <row r="38" spans="1:12" x14ac:dyDescent="0.3">
      <c r="A38" s="1"/>
      <c r="B38" s="1"/>
      <c r="C38" s="1" t="s">
        <v>62</v>
      </c>
      <c r="D38" s="1"/>
      <c r="E38" s="2">
        <v>0</v>
      </c>
      <c r="F38" s="30"/>
      <c r="G38" s="2">
        <v>50</v>
      </c>
      <c r="H38" s="30"/>
      <c r="I38" s="2">
        <f>ROUND((E38-G38),5)</f>
        <v>-50</v>
      </c>
      <c r="J38" s="30"/>
      <c r="K38" s="32">
        <f>ROUND(IF(G38=0, IF(E38=0, 0, 1), E38/G38),5)</f>
        <v>0</v>
      </c>
      <c r="L38" s="15"/>
    </row>
    <row r="39" spans="1:12" x14ac:dyDescent="0.3">
      <c r="A39" s="1"/>
      <c r="B39" s="1"/>
      <c r="C39" s="1" t="s">
        <v>57</v>
      </c>
      <c r="D39" s="1"/>
      <c r="E39" s="2">
        <v>1832.9</v>
      </c>
      <c r="F39" s="30"/>
      <c r="G39" s="2">
        <v>2000</v>
      </c>
      <c r="H39" s="30"/>
      <c r="I39" s="2">
        <f>ROUND((E39-G39),5)</f>
        <v>-167.1</v>
      </c>
      <c r="J39" s="30"/>
      <c r="K39" s="32">
        <f>ROUND(IF(G39=0, IF(E39=0, 0, 1), E39/G39),5)</f>
        <v>0.91644999999999999</v>
      </c>
      <c r="L39" s="15"/>
    </row>
    <row r="40" spans="1:12" x14ac:dyDescent="0.3">
      <c r="A40" s="1"/>
      <c r="B40" s="1"/>
      <c r="C40" s="1" t="s">
        <v>58</v>
      </c>
      <c r="D40" s="1"/>
      <c r="E40" s="2">
        <v>69.45</v>
      </c>
      <c r="F40" s="30"/>
      <c r="G40" s="2">
        <v>100</v>
      </c>
      <c r="H40" s="30"/>
      <c r="I40" s="2">
        <f>ROUND((E40-G40),5)</f>
        <v>-30.55</v>
      </c>
      <c r="J40" s="30"/>
      <c r="K40" s="32">
        <f>ROUND(IF(G40=0, IF(E40=0, 0, 1), E40/G40),5)</f>
        <v>0.69450000000000001</v>
      </c>
      <c r="L40" s="15"/>
    </row>
    <row r="41" spans="1:12" x14ac:dyDescent="0.3">
      <c r="A41" s="1"/>
      <c r="B41" s="1"/>
      <c r="C41" s="1" t="s">
        <v>59</v>
      </c>
      <c r="D41" s="1"/>
      <c r="E41" s="2">
        <v>546.42999999999995</v>
      </c>
      <c r="F41" s="30"/>
      <c r="G41" s="2">
        <v>2500</v>
      </c>
      <c r="H41" s="30"/>
      <c r="I41" s="2">
        <f>ROUND((E41-G41),5)</f>
        <v>-1953.57</v>
      </c>
      <c r="J41" s="30"/>
      <c r="K41" s="32">
        <f>ROUND(IF(G41=0, IF(E41=0, 0, 1), E41/G41),5)</f>
        <v>0.21856999999999999</v>
      </c>
      <c r="L41" s="15"/>
    </row>
    <row r="42" spans="1:12" ht="15" thickBot="1" x14ac:dyDescent="0.35">
      <c r="A42" s="1"/>
      <c r="B42" s="1"/>
      <c r="C42" s="1" t="s">
        <v>60</v>
      </c>
      <c r="D42" s="1"/>
      <c r="E42" s="3">
        <v>11.63</v>
      </c>
      <c r="F42" s="30"/>
      <c r="G42" s="3">
        <v>1000</v>
      </c>
      <c r="H42" s="30"/>
      <c r="I42" s="3">
        <f>ROUND((E42-G42),5)</f>
        <v>-988.37</v>
      </c>
      <c r="J42" s="30"/>
      <c r="K42" s="31">
        <f>ROUND(IF(G42=0, IF(E42=0, 0, 1), E42/G42),5)</f>
        <v>1.163E-2</v>
      </c>
      <c r="L42" s="15"/>
    </row>
    <row r="43" spans="1:12" ht="15" thickBot="1" x14ac:dyDescent="0.35">
      <c r="A43" s="1"/>
      <c r="B43" s="1" t="s">
        <v>61</v>
      </c>
      <c r="C43" s="1"/>
      <c r="D43" s="1"/>
      <c r="E43" s="4">
        <f>ROUND(SUM(E18:E22)+E28+SUM(E36:E42),5)</f>
        <v>196639.87</v>
      </c>
      <c r="F43" s="30"/>
      <c r="G43" s="4">
        <f>ROUND(SUM(G18:G22)+G28+SUM(G36:G42),5)</f>
        <v>193975</v>
      </c>
      <c r="H43" s="30"/>
      <c r="I43" s="4">
        <f>ROUND((E43-G43),5)</f>
        <v>2664.87</v>
      </c>
      <c r="J43" s="30"/>
      <c r="K43" s="13">
        <f>ROUND(IF(G43=0, IF(E43=0, 0, 1), E43/G43),5)</f>
        <v>1.0137400000000001</v>
      </c>
      <c r="L43" s="15"/>
    </row>
    <row r="44" spans="1:12" ht="15" thickBot="1" x14ac:dyDescent="0.35">
      <c r="A44" s="1" t="s">
        <v>18</v>
      </c>
      <c r="B44" s="1"/>
      <c r="C44" s="1"/>
      <c r="D44" s="1"/>
      <c r="E44" s="5">
        <f>ROUND(E17-E43,5)</f>
        <v>193728.34</v>
      </c>
      <c r="F44" s="1"/>
      <c r="G44" s="5">
        <f>ROUND(G17-G43,5)</f>
        <v>205620</v>
      </c>
      <c r="H44" s="1"/>
      <c r="I44" s="5">
        <f>ROUND((E44-G44),5)</f>
        <v>-11891.66</v>
      </c>
      <c r="J44" s="1"/>
      <c r="K44" s="14">
        <f>ROUND(IF(G44=0, IF(E44=0, 0, 1), E44/G44),5)</f>
        <v>0.94216999999999995</v>
      </c>
      <c r="L44" s="6"/>
    </row>
    <row r="45" spans="1:12" ht="15" thickTop="1" x14ac:dyDescent="0.3">
      <c r="A45" s="11"/>
      <c r="B45" s="11"/>
      <c r="C45" s="11"/>
      <c r="D45" s="11"/>
      <c r="E45" s="29"/>
      <c r="F45" s="29"/>
      <c r="G45" s="29"/>
      <c r="H45" s="29"/>
      <c r="I45" s="29"/>
      <c r="J45" s="29"/>
      <c r="K45" s="29"/>
      <c r="L45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721A-1B9F-4B43-8530-4DAAED0F9449}">
  <sheetPr>
    <pageSetUpPr fitToPage="1"/>
  </sheetPr>
  <dimension ref="A1:P36"/>
  <sheetViews>
    <sheetView tabSelected="1" workbookViewId="0">
      <selection activeCell="S9" sqref="S9"/>
    </sheetView>
  </sheetViews>
  <sheetFormatPr defaultRowHeight="14.4" x14ac:dyDescent="0.3"/>
  <cols>
    <col min="1" max="1" width="5.21875" style="29" bestFit="1" customWidth="1"/>
    <col min="2" max="2" width="11.5546875" style="29" bestFit="1" customWidth="1"/>
    <col min="3" max="3" width="2.33203125" style="29" customWidth="1"/>
    <col min="4" max="4" width="13.33203125" style="29" bestFit="1" customWidth="1"/>
    <col min="5" max="5" width="2.33203125" style="29" customWidth="1"/>
    <col min="6" max="6" width="9.33203125" style="29" customWidth="1"/>
    <col min="7" max="7" width="2.33203125" style="29" customWidth="1"/>
    <col min="8" max="8" width="23.33203125" style="29" bestFit="1" customWidth="1"/>
    <col min="9" max="9" width="2.33203125" style="29" customWidth="1"/>
    <col min="10" max="10" width="3.88671875" style="29" bestFit="1" customWidth="1"/>
    <col min="11" max="11" width="2.33203125" style="29" customWidth="1"/>
    <col min="12" max="12" width="18.77734375" style="29" bestFit="1" customWidth="1"/>
    <col min="13" max="13" width="2.33203125" style="29" customWidth="1"/>
    <col min="14" max="14" width="9.88671875" style="29" bestFit="1" customWidth="1"/>
    <col min="15" max="15" width="2.33203125" style="29" customWidth="1"/>
    <col min="16" max="16" width="12.33203125" style="29" bestFit="1" customWidth="1"/>
    <col min="17" max="16384" width="8.88671875" style="15"/>
  </cols>
  <sheetData>
    <row r="1" spans="1:16" s="28" customFormat="1" ht="15" thickBot="1" x14ac:dyDescent="0.35">
      <c r="A1" s="27"/>
      <c r="B1" s="35" t="s">
        <v>67</v>
      </c>
      <c r="C1" s="27"/>
      <c r="D1" s="35" t="s">
        <v>68</v>
      </c>
      <c r="E1" s="27"/>
      <c r="F1" s="35" t="s">
        <v>69</v>
      </c>
      <c r="G1" s="27"/>
      <c r="H1" s="35" t="s">
        <v>70</v>
      </c>
      <c r="I1" s="27"/>
      <c r="J1" s="35" t="s">
        <v>71</v>
      </c>
      <c r="K1" s="27"/>
      <c r="L1" s="35" t="s">
        <v>72</v>
      </c>
      <c r="M1" s="27"/>
      <c r="N1" s="35" t="s">
        <v>73</v>
      </c>
      <c r="O1" s="27"/>
      <c r="P1" s="35" t="s">
        <v>74</v>
      </c>
    </row>
    <row r="2" spans="1:16" ht="15" thickTop="1" x14ac:dyDescent="0.3">
      <c r="A2" s="16" t="s">
        <v>75</v>
      </c>
      <c r="B2" s="16"/>
      <c r="C2" s="16"/>
      <c r="D2" s="16"/>
      <c r="E2" s="16"/>
      <c r="F2" s="36"/>
      <c r="G2" s="16"/>
      <c r="H2" s="16"/>
      <c r="I2" s="16"/>
      <c r="J2" s="16"/>
      <c r="K2" s="16"/>
      <c r="L2" s="16"/>
      <c r="M2" s="16"/>
      <c r="N2" s="37"/>
      <c r="O2" s="16"/>
      <c r="P2" s="37"/>
    </row>
    <row r="3" spans="1:16" x14ac:dyDescent="0.3">
      <c r="A3" s="38"/>
      <c r="B3" s="16" t="s">
        <v>76</v>
      </c>
      <c r="C3" s="16"/>
      <c r="D3" s="16" t="s">
        <v>77</v>
      </c>
      <c r="E3" s="16"/>
      <c r="F3" s="36">
        <v>44719</v>
      </c>
      <c r="G3" s="16"/>
      <c r="H3" s="16" t="s">
        <v>78</v>
      </c>
      <c r="I3" s="16"/>
      <c r="J3" s="16"/>
      <c r="K3" s="16"/>
      <c r="L3" s="16" t="s">
        <v>5</v>
      </c>
      <c r="M3" s="16"/>
      <c r="N3" s="37"/>
      <c r="O3" s="16"/>
      <c r="P3" s="37">
        <v>-2250</v>
      </c>
    </row>
    <row r="4" spans="1:16" x14ac:dyDescent="0.3">
      <c r="A4" s="16" t="s">
        <v>75</v>
      </c>
      <c r="B4" s="16"/>
      <c r="C4" s="16"/>
      <c r="D4" s="16"/>
      <c r="E4" s="16"/>
      <c r="F4" s="36"/>
      <c r="G4" s="16"/>
      <c r="H4" s="16"/>
      <c r="I4" s="16"/>
      <c r="J4" s="16"/>
      <c r="K4" s="16"/>
      <c r="L4" s="16"/>
      <c r="M4" s="16"/>
      <c r="N4" s="37"/>
      <c r="O4" s="16"/>
      <c r="P4" s="37"/>
    </row>
    <row r="5" spans="1:16" x14ac:dyDescent="0.3">
      <c r="A5" s="20"/>
      <c r="B5" s="20" t="s">
        <v>79</v>
      </c>
      <c r="C5" s="20"/>
      <c r="D5" s="20" t="s">
        <v>80</v>
      </c>
      <c r="E5" s="20"/>
      <c r="F5" s="39">
        <v>44719</v>
      </c>
      <c r="G5" s="20"/>
      <c r="H5" s="20"/>
      <c r="I5" s="20"/>
      <c r="J5" s="20"/>
      <c r="K5" s="20"/>
      <c r="L5" s="20" t="s">
        <v>44</v>
      </c>
      <c r="M5" s="20"/>
      <c r="N5" s="19">
        <v>-1000</v>
      </c>
      <c r="O5" s="20"/>
      <c r="P5" s="19">
        <v>1000</v>
      </c>
    </row>
    <row r="6" spans="1:16" ht="15" thickBot="1" x14ac:dyDescent="0.35">
      <c r="A6" s="20"/>
      <c r="B6" s="20"/>
      <c r="C6" s="20"/>
      <c r="D6" s="20"/>
      <c r="E6" s="20"/>
      <c r="F6" s="39"/>
      <c r="G6" s="20"/>
      <c r="H6" s="20"/>
      <c r="I6" s="20"/>
      <c r="J6" s="20"/>
      <c r="K6" s="20"/>
      <c r="L6" s="20" t="s">
        <v>54</v>
      </c>
      <c r="M6" s="20"/>
      <c r="N6" s="21">
        <v>-1250</v>
      </c>
      <c r="O6" s="20"/>
      <c r="P6" s="21">
        <v>1250</v>
      </c>
    </row>
    <row r="7" spans="1:16" x14ac:dyDescent="0.3">
      <c r="A7" s="20" t="s">
        <v>81</v>
      </c>
      <c r="B7" s="20"/>
      <c r="C7" s="20"/>
      <c r="D7" s="20"/>
      <c r="E7" s="20"/>
      <c r="F7" s="39"/>
      <c r="G7" s="20"/>
      <c r="H7" s="20"/>
      <c r="I7" s="20"/>
      <c r="J7" s="20"/>
      <c r="K7" s="20"/>
      <c r="L7" s="20"/>
      <c r="M7" s="20"/>
      <c r="N7" s="19">
        <f>ROUND(SUM(N4:N6),5)</f>
        <v>-2250</v>
      </c>
      <c r="O7" s="20"/>
      <c r="P7" s="19">
        <f>ROUND(SUM(P4:P6),5)</f>
        <v>2250</v>
      </c>
    </row>
    <row r="8" spans="1:16" x14ac:dyDescent="0.3">
      <c r="A8" s="16" t="s">
        <v>75</v>
      </c>
      <c r="B8" s="16"/>
      <c r="C8" s="16"/>
      <c r="D8" s="16"/>
      <c r="E8" s="16"/>
      <c r="F8" s="36"/>
      <c r="G8" s="16"/>
      <c r="H8" s="16"/>
      <c r="I8" s="16"/>
      <c r="J8" s="16"/>
      <c r="K8" s="16"/>
      <c r="L8" s="16"/>
      <c r="M8" s="16"/>
      <c r="N8" s="37"/>
      <c r="O8" s="16"/>
      <c r="P8" s="37"/>
    </row>
    <row r="9" spans="1:16" x14ac:dyDescent="0.3">
      <c r="A9" s="38"/>
      <c r="B9" s="16" t="s">
        <v>76</v>
      </c>
      <c r="C9" s="16"/>
      <c r="D9" s="16" t="s">
        <v>82</v>
      </c>
      <c r="E9" s="16"/>
      <c r="F9" s="36">
        <v>44719</v>
      </c>
      <c r="G9" s="16"/>
      <c r="H9" s="16" t="s">
        <v>83</v>
      </c>
      <c r="I9" s="16"/>
      <c r="J9" s="16"/>
      <c r="K9" s="16"/>
      <c r="L9" s="16" t="s">
        <v>5</v>
      </c>
      <c r="M9" s="16"/>
      <c r="N9" s="37"/>
      <c r="O9" s="16"/>
      <c r="P9" s="37">
        <v>-4</v>
      </c>
    </row>
    <row r="10" spans="1:16" x14ac:dyDescent="0.3">
      <c r="A10" s="16" t="s">
        <v>75</v>
      </c>
      <c r="B10" s="16"/>
      <c r="C10" s="16"/>
      <c r="D10" s="16"/>
      <c r="E10" s="16"/>
      <c r="F10" s="36"/>
      <c r="G10" s="16"/>
      <c r="H10" s="16"/>
      <c r="I10" s="16"/>
      <c r="J10" s="16"/>
      <c r="K10" s="16"/>
      <c r="L10" s="16"/>
      <c r="M10" s="16"/>
      <c r="N10" s="37"/>
      <c r="O10" s="16"/>
      <c r="P10" s="37"/>
    </row>
    <row r="11" spans="1:16" ht="15" thickBot="1" x14ac:dyDescent="0.35">
      <c r="A11" s="38"/>
      <c r="B11" s="20" t="s">
        <v>79</v>
      </c>
      <c r="C11" s="20"/>
      <c r="D11" s="20" t="s">
        <v>84</v>
      </c>
      <c r="E11" s="20"/>
      <c r="F11" s="39">
        <v>44719</v>
      </c>
      <c r="G11" s="20"/>
      <c r="H11" s="20"/>
      <c r="I11" s="20"/>
      <c r="J11" s="20"/>
      <c r="K11" s="20"/>
      <c r="L11" s="20" t="s">
        <v>57</v>
      </c>
      <c r="M11" s="20"/>
      <c r="N11" s="21">
        <v>-4</v>
      </c>
      <c r="O11" s="20"/>
      <c r="P11" s="21">
        <v>4</v>
      </c>
    </row>
    <row r="12" spans="1:16" x14ac:dyDescent="0.3">
      <c r="A12" s="20" t="s">
        <v>81</v>
      </c>
      <c r="B12" s="20"/>
      <c r="C12" s="20"/>
      <c r="D12" s="20"/>
      <c r="E12" s="20"/>
      <c r="F12" s="39"/>
      <c r="G12" s="20"/>
      <c r="H12" s="20"/>
      <c r="I12" s="20"/>
      <c r="J12" s="20"/>
      <c r="K12" s="20"/>
      <c r="L12" s="20"/>
      <c r="M12" s="20"/>
      <c r="N12" s="19">
        <f>ROUND(SUM(N10:N11),5)</f>
        <v>-4</v>
      </c>
      <c r="O12" s="20"/>
      <c r="P12" s="19">
        <f>ROUND(SUM(P10:P11),5)</f>
        <v>4</v>
      </c>
    </row>
    <row r="13" spans="1:16" x14ac:dyDescent="0.3">
      <c r="A13" s="16" t="s">
        <v>75</v>
      </c>
      <c r="B13" s="16"/>
      <c r="C13" s="16"/>
      <c r="D13" s="16"/>
      <c r="E13" s="16"/>
      <c r="F13" s="36"/>
      <c r="G13" s="16"/>
      <c r="H13" s="16"/>
      <c r="I13" s="16"/>
      <c r="J13" s="16"/>
      <c r="K13" s="16"/>
      <c r="L13" s="16"/>
      <c r="M13" s="16"/>
      <c r="N13" s="37"/>
      <c r="O13" s="16"/>
      <c r="P13" s="37"/>
    </row>
    <row r="14" spans="1:16" x14ac:dyDescent="0.3">
      <c r="A14" s="38"/>
      <c r="B14" s="16" t="s">
        <v>76</v>
      </c>
      <c r="C14" s="16"/>
      <c r="D14" s="16" t="s">
        <v>85</v>
      </c>
      <c r="E14" s="16"/>
      <c r="F14" s="36">
        <v>44725</v>
      </c>
      <c r="G14" s="16"/>
      <c r="H14" s="16" t="s">
        <v>86</v>
      </c>
      <c r="I14" s="16"/>
      <c r="J14" s="16"/>
      <c r="K14" s="16"/>
      <c r="L14" s="16" t="s">
        <v>5</v>
      </c>
      <c r="M14" s="16"/>
      <c r="N14" s="37"/>
      <c r="O14" s="16"/>
      <c r="P14" s="37">
        <v>-10911.28</v>
      </c>
    </row>
    <row r="15" spans="1:16" x14ac:dyDescent="0.3">
      <c r="A15" s="16" t="s">
        <v>75</v>
      </c>
      <c r="B15" s="16"/>
      <c r="C15" s="16"/>
      <c r="D15" s="16"/>
      <c r="E15" s="16"/>
      <c r="F15" s="36"/>
      <c r="G15" s="16"/>
      <c r="H15" s="16"/>
      <c r="I15" s="16"/>
      <c r="J15" s="16"/>
      <c r="K15" s="16"/>
      <c r="L15" s="16"/>
      <c r="M15" s="16"/>
      <c r="N15" s="37"/>
      <c r="O15" s="16"/>
      <c r="P15" s="37"/>
    </row>
    <row r="16" spans="1:16" x14ac:dyDescent="0.3">
      <c r="A16" s="20"/>
      <c r="B16" s="20" t="s">
        <v>79</v>
      </c>
      <c r="C16" s="20"/>
      <c r="D16" s="20" t="s">
        <v>87</v>
      </c>
      <c r="E16" s="20"/>
      <c r="F16" s="39">
        <v>44694</v>
      </c>
      <c r="G16" s="20"/>
      <c r="H16" s="20"/>
      <c r="I16" s="20"/>
      <c r="J16" s="20"/>
      <c r="K16" s="20"/>
      <c r="L16" s="20" t="s">
        <v>45</v>
      </c>
      <c r="M16" s="20"/>
      <c r="N16" s="19">
        <v>-5244.6</v>
      </c>
      <c r="O16" s="20"/>
      <c r="P16" s="19">
        <v>5244.6</v>
      </c>
    </row>
    <row r="17" spans="1:16" x14ac:dyDescent="0.3">
      <c r="A17" s="20"/>
      <c r="B17" s="20" t="s">
        <v>79</v>
      </c>
      <c r="C17" s="20"/>
      <c r="D17" s="20" t="s">
        <v>88</v>
      </c>
      <c r="E17" s="20"/>
      <c r="F17" s="39">
        <v>44694</v>
      </c>
      <c r="G17" s="20"/>
      <c r="H17" s="20"/>
      <c r="I17" s="20"/>
      <c r="J17" s="20"/>
      <c r="K17" s="20"/>
      <c r="L17" s="20" t="s">
        <v>45</v>
      </c>
      <c r="M17" s="20"/>
      <c r="N17" s="19">
        <v>-100</v>
      </c>
      <c r="O17" s="20"/>
      <c r="P17" s="19">
        <v>100</v>
      </c>
    </row>
    <row r="18" spans="1:16" x14ac:dyDescent="0.3">
      <c r="A18" s="20"/>
      <c r="B18" s="20" t="s">
        <v>79</v>
      </c>
      <c r="C18" s="20"/>
      <c r="D18" s="20" t="s">
        <v>89</v>
      </c>
      <c r="E18" s="20"/>
      <c r="F18" s="39">
        <v>44721</v>
      </c>
      <c r="G18" s="20"/>
      <c r="H18" s="20"/>
      <c r="I18" s="20"/>
      <c r="J18" s="20"/>
      <c r="K18" s="20"/>
      <c r="L18" s="20" t="s">
        <v>45</v>
      </c>
      <c r="M18" s="20"/>
      <c r="N18" s="19">
        <v>-1383.33</v>
      </c>
      <c r="O18" s="20"/>
      <c r="P18" s="19">
        <v>1383.33</v>
      </c>
    </row>
    <row r="19" spans="1:16" x14ac:dyDescent="0.3">
      <c r="A19" s="20"/>
      <c r="B19" s="20" t="s">
        <v>79</v>
      </c>
      <c r="C19" s="20"/>
      <c r="D19" s="20" t="s">
        <v>90</v>
      </c>
      <c r="E19" s="20"/>
      <c r="F19" s="39">
        <v>44721</v>
      </c>
      <c r="G19" s="20"/>
      <c r="H19" s="20"/>
      <c r="I19" s="20"/>
      <c r="J19" s="20"/>
      <c r="K19" s="20"/>
      <c r="L19" s="20" t="s">
        <v>45</v>
      </c>
      <c r="M19" s="20"/>
      <c r="N19" s="19">
        <v>-1700.02</v>
      </c>
      <c r="O19" s="20"/>
      <c r="P19" s="19">
        <v>1700.02</v>
      </c>
    </row>
    <row r="20" spans="1:16" ht="15" thickBot="1" x14ac:dyDescent="0.35">
      <c r="A20" s="20"/>
      <c r="B20" s="20" t="s">
        <v>79</v>
      </c>
      <c r="C20" s="20"/>
      <c r="D20" s="20" t="s">
        <v>91</v>
      </c>
      <c r="E20" s="20"/>
      <c r="F20" s="39">
        <v>44721</v>
      </c>
      <c r="G20" s="20"/>
      <c r="H20" s="20"/>
      <c r="I20" s="20"/>
      <c r="J20" s="20"/>
      <c r="K20" s="20"/>
      <c r="L20" s="20" t="s">
        <v>45</v>
      </c>
      <c r="M20" s="20"/>
      <c r="N20" s="21">
        <v>-2483.33</v>
      </c>
      <c r="O20" s="20"/>
      <c r="P20" s="21">
        <v>2483.33</v>
      </c>
    </row>
    <row r="21" spans="1:16" x14ac:dyDescent="0.3">
      <c r="A21" s="20" t="s">
        <v>81</v>
      </c>
      <c r="B21" s="20"/>
      <c r="C21" s="20"/>
      <c r="D21" s="20"/>
      <c r="E21" s="20"/>
      <c r="F21" s="39"/>
      <c r="G21" s="20"/>
      <c r="H21" s="20"/>
      <c r="I21" s="20"/>
      <c r="J21" s="20"/>
      <c r="K21" s="20"/>
      <c r="L21" s="20"/>
      <c r="M21" s="20"/>
      <c r="N21" s="19">
        <f>ROUND(SUM(N15:N20),5)</f>
        <v>-10911.28</v>
      </c>
      <c r="O21" s="20"/>
      <c r="P21" s="19">
        <f>ROUND(SUM(P15:P20),5)</f>
        <v>10911.28</v>
      </c>
    </row>
    <row r="22" spans="1:16" x14ac:dyDescent="0.3">
      <c r="A22" s="16" t="s">
        <v>75</v>
      </c>
      <c r="B22" s="16"/>
      <c r="C22" s="16"/>
      <c r="D22" s="16"/>
      <c r="E22" s="16"/>
      <c r="F22" s="36"/>
      <c r="G22" s="16"/>
      <c r="H22" s="16"/>
      <c r="I22" s="16"/>
      <c r="J22" s="16"/>
      <c r="K22" s="16"/>
      <c r="L22" s="16"/>
      <c r="M22" s="16"/>
      <c r="N22" s="37"/>
      <c r="O22" s="16"/>
      <c r="P22" s="37"/>
    </row>
    <row r="23" spans="1:16" x14ac:dyDescent="0.3">
      <c r="A23" s="38"/>
      <c r="B23" s="16" t="s">
        <v>76</v>
      </c>
      <c r="C23" s="16"/>
      <c r="D23" s="16" t="s">
        <v>92</v>
      </c>
      <c r="E23" s="16"/>
      <c r="F23" s="36">
        <v>44734</v>
      </c>
      <c r="G23" s="16"/>
      <c r="H23" s="16" t="s">
        <v>93</v>
      </c>
      <c r="I23" s="16"/>
      <c r="J23" s="16"/>
      <c r="K23" s="16"/>
      <c r="L23" s="16" t="s">
        <v>5</v>
      </c>
      <c r="M23" s="16"/>
      <c r="N23" s="37"/>
      <c r="O23" s="16"/>
      <c r="P23" s="37">
        <v>-9000</v>
      </c>
    </row>
    <row r="24" spans="1:16" x14ac:dyDescent="0.3">
      <c r="A24" s="16" t="s">
        <v>75</v>
      </c>
      <c r="B24" s="16"/>
      <c r="C24" s="16"/>
      <c r="D24" s="16"/>
      <c r="E24" s="16"/>
      <c r="F24" s="36"/>
      <c r="G24" s="16"/>
      <c r="H24" s="16"/>
      <c r="I24" s="16"/>
      <c r="J24" s="16"/>
      <c r="K24" s="16"/>
      <c r="L24" s="16"/>
      <c r="M24" s="16"/>
      <c r="N24" s="37"/>
      <c r="O24" s="16"/>
      <c r="P24" s="37"/>
    </row>
    <row r="25" spans="1:16" ht="15" thickBot="1" x14ac:dyDescent="0.35">
      <c r="A25" s="38"/>
      <c r="B25" s="20" t="s">
        <v>79</v>
      </c>
      <c r="C25" s="20"/>
      <c r="D25" s="20" t="s">
        <v>94</v>
      </c>
      <c r="E25" s="20"/>
      <c r="F25" s="39">
        <v>44726</v>
      </c>
      <c r="G25" s="20"/>
      <c r="H25" s="20"/>
      <c r="I25" s="20"/>
      <c r="J25" s="20"/>
      <c r="K25" s="20"/>
      <c r="L25" s="20" t="s">
        <v>49</v>
      </c>
      <c r="M25" s="20"/>
      <c r="N25" s="21">
        <v>-9000</v>
      </c>
      <c r="O25" s="20"/>
      <c r="P25" s="21">
        <v>9000</v>
      </c>
    </row>
    <row r="26" spans="1:16" x14ac:dyDescent="0.3">
      <c r="A26" s="20" t="s">
        <v>81</v>
      </c>
      <c r="B26" s="20"/>
      <c r="C26" s="20"/>
      <c r="D26" s="20"/>
      <c r="E26" s="20"/>
      <c r="F26" s="39"/>
      <c r="G26" s="20"/>
      <c r="H26" s="20"/>
      <c r="I26" s="20"/>
      <c r="J26" s="20"/>
      <c r="K26" s="20"/>
      <c r="L26" s="20"/>
      <c r="M26" s="20"/>
      <c r="N26" s="19">
        <f>ROUND(SUM(N24:N25),5)</f>
        <v>-9000</v>
      </c>
      <c r="O26" s="20"/>
      <c r="P26" s="19">
        <f>ROUND(SUM(P24:P25),5)</f>
        <v>9000</v>
      </c>
    </row>
    <row r="27" spans="1:16" x14ac:dyDescent="0.3">
      <c r="A27" s="16" t="s">
        <v>75</v>
      </c>
      <c r="B27" s="16"/>
      <c r="C27" s="16"/>
      <c r="D27" s="16"/>
      <c r="E27" s="16"/>
      <c r="F27" s="36"/>
      <c r="G27" s="16"/>
      <c r="H27" s="16"/>
      <c r="I27" s="16"/>
      <c r="J27" s="16"/>
      <c r="K27" s="16"/>
      <c r="L27" s="16"/>
      <c r="M27" s="16"/>
      <c r="N27" s="37"/>
      <c r="O27" s="16"/>
      <c r="P27" s="37"/>
    </row>
    <row r="28" spans="1:16" x14ac:dyDescent="0.3">
      <c r="A28" s="38"/>
      <c r="B28" s="16" t="s">
        <v>76</v>
      </c>
      <c r="C28" s="16"/>
      <c r="D28" s="16" t="s">
        <v>95</v>
      </c>
      <c r="E28" s="16"/>
      <c r="F28" s="36">
        <v>44741</v>
      </c>
      <c r="G28" s="16"/>
      <c r="H28" s="16" t="s">
        <v>96</v>
      </c>
      <c r="I28" s="16"/>
      <c r="J28" s="16"/>
      <c r="K28" s="16"/>
      <c r="L28" s="16" t="s">
        <v>5</v>
      </c>
      <c r="M28" s="16"/>
      <c r="N28" s="37"/>
      <c r="O28" s="16"/>
      <c r="P28" s="37">
        <v>-329.3</v>
      </c>
    </row>
    <row r="29" spans="1:16" x14ac:dyDescent="0.3">
      <c r="A29" s="16" t="s">
        <v>75</v>
      </c>
      <c r="B29" s="16"/>
      <c r="C29" s="16"/>
      <c r="D29" s="16"/>
      <c r="E29" s="16"/>
      <c r="F29" s="36"/>
      <c r="G29" s="16"/>
      <c r="H29" s="16"/>
      <c r="I29" s="16"/>
      <c r="J29" s="16"/>
      <c r="K29" s="16"/>
      <c r="L29" s="16"/>
      <c r="M29" s="16"/>
      <c r="N29" s="37"/>
      <c r="O29" s="16"/>
      <c r="P29" s="37"/>
    </row>
    <row r="30" spans="1:16" ht="15" thickBot="1" x14ac:dyDescent="0.35">
      <c r="A30" s="38"/>
      <c r="B30" s="20" t="s">
        <v>79</v>
      </c>
      <c r="C30" s="20"/>
      <c r="D30" s="20" t="s">
        <v>97</v>
      </c>
      <c r="E30" s="20"/>
      <c r="F30" s="39">
        <v>44741</v>
      </c>
      <c r="G30" s="20"/>
      <c r="H30" s="20"/>
      <c r="I30" s="20"/>
      <c r="J30" s="20"/>
      <c r="K30" s="20"/>
      <c r="L30" s="20" t="s">
        <v>42</v>
      </c>
      <c r="M30" s="20"/>
      <c r="N30" s="21">
        <v>-329.3</v>
      </c>
      <c r="O30" s="20"/>
      <c r="P30" s="21">
        <v>329.3</v>
      </c>
    </row>
    <row r="31" spans="1:16" x14ac:dyDescent="0.3">
      <c r="A31" s="20" t="s">
        <v>81</v>
      </c>
      <c r="B31" s="20"/>
      <c r="C31" s="20"/>
      <c r="D31" s="20"/>
      <c r="E31" s="20"/>
      <c r="F31" s="39"/>
      <c r="G31" s="20"/>
      <c r="H31" s="20"/>
      <c r="I31" s="20"/>
      <c r="J31" s="20"/>
      <c r="K31" s="20"/>
      <c r="L31" s="20"/>
      <c r="M31" s="20"/>
      <c r="N31" s="19">
        <f>ROUND(SUM(N29:N30),5)</f>
        <v>-329.3</v>
      </c>
      <c r="O31" s="20"/>
      <c r="P31" s="19">
        <f>ROUND(SUM(P29:P30),5)</f>
        <v>329.3</v>
      </c>
    </row>
    <row r="32" spans="1:16" x14ac:dyDescent="0.3">
      <c r="A32" s="16" t="s">
        <v>75</v>
      </c>
      <c r="B32" s="16"/>
      <c r="C32" s="16"/>
      <c r="D32" s="16"/>
      <c r="E32" s="16"/>
      <c r="F32" s="36"/>
      <c r="G32" s="16"/>
      <c r="H32" s="16"/>
      <c r="I32" s="16"/>
      <c r="J32" s="16"/>
      <c r="K32" s="16"/>
      <c r="L32" s="16"/>
      <c r="M32" s="16"/>
      <c r="N32" s="37"/>
      <c r="O32" s="16"/>
      <c r="P32" s="37"/>
    </row>
    <row r="33" spans="1:16" x14ac:dyDescent="0.3">
      <c r="A33" s="38"/>
      <c r="B33" s="16" t="s">
        <v>76</v>
      </c>
      <c r="C33" s="16"/>
      <c r="D33" s="16" t="s">
        <v>98</v>
      </c>
      <c r="E33" s="16"/>
      <c r="F33" s="36">
        <v>44741</v>
      </c>
      <c r="G33" s="16"/>
      <c r="H33" s="16" t="s">
        <v>99</v>
      </c>
      <c r="I33" s="16"/>
      <c r="J33" s="16"/>
      <c r="K33" s="16"/>
      <c r="L33" s="16" t="s">
        <v>5</v>
      </c>
      <c r="M33" s="16"/>
      <c r="N33" s="37"/>
      <c r="O33" s="16"/>
      <c r="P33" s="37">
        <v>-400</v>
      </c>
    </row>
    <row r="34" spans="1:16" x14ac:dyDescent="0.3">
      <c r="A34" s="16" t="s">
        <v>75</v>
      </c>
      <c r="B34" s="16"/>
      <c r="C34" s="16"/>
      <c r="D34" s="16"/>
      <c r="E34" s="16"/>
      <c r="F34" s="36"/>
      <c r="G34" s="16"/>
      <c r="H34" s="16"/>
      <c r="I34" s="16"/>
      <c r="J34" s="16"/>
      <c r="K34" s="16"/>
      <c r="L34" s="16"/>
      <c r="M34" s="16"/>
      <c r="N34" s="37"/>
      <c r="O34" s="16"/>
      <c r="P34" s="37"/>
    </row>
    <row r="35" spans="1:16" ht="15" thickBot="1" x14ac:dyDescent="0.35">
      <c r="A35" s="38"/>
      <c r="B35" s="20" t="s">
        <v>79</v>
      </c>
      <c r="C35" s="20"/>
      <c r="D35" s="20" t="s">
        <v>100</v>
      </c>
      <c r="E35" s="20"/>
      <c r="F35" s="39">
        <v>44734</v>
      </c>
      <c r="G35" s="20"/>
      <c r="H35" s="20"/>
      <c r="I35" s="20"/>
      <c r="J35" s="20"/>
      <c r="K35" s="20"/>
      <c r="L35" s="20" t="s">
        <v>51</v>
      </c>
      <c r="M35" s="20"/>
      <c r="N35" s="21">
        <v>-400</v>
      </c>
      <c r="O35" s="20"/>
      <c r="P35" s="21">
        <v>400</v>
      </c>
    </row>
    <row r="36" spans="1:16" x14ac:dyDescent="0.3">
      <c r="A36" s="20" t="s">
        <v>81</v>
      </c>
      <c r="B36" s="20"/>
      <c r="C36" s="20"/>
      <c r="D36" s="20"/>
      <c r="E36" s="20"/>
      <c r="F36" s="39"/>
      <c r="G36" s="20"/>
      <c r="H36" s="20"/>
      <c r="I36" s="20"/>
      <c r="J36" s="20"/>
      <c r="K36" s="20"/>
      <c r="L36" s="20"/>
      <c r="M36" s="20"/>
      <c r="N36" s="19">
        <f>ROUND(SUM(N34:N35),5)</f>
        <v>-400</v>
      </c>
      <c r="O36" s="20"/>
      <c r="P36" s="19">
        <f>ROUND(SUM(P34:P35),5)</f>
        <v>400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Balance Sheet</vt:lpstr>
      <vt:lpstr>P&amp;L Month, YTD</vt:lpstr>
      <vt:lpstr>Bdgt vs Actual</vt:lpstr>
      <vt:lpstr>Check Detail</vt:lpstr>
      <vt:lpstr>'Balance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Woods</dc:creator>
  <cp:lastModifiedBy>Dana Woods</cp:lastModifiedBy>
  <cp:lastPrinted>2022-07-05T22:21:51Z</cp:lastPrinted>
  <dcterms:created xsi:type="dcterms:W3CDTF">2022-07-05T21:48:03Z</dcterms:created>
  <dcterms:modified xsi:type="dcterms:W3CDTF">2022-07-05T22:22:07Z</dcterms:modified>
</cp:coreProperties>
</file>